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 기록" sheetId="1" state="visible" r:id="rId1"/>
    <sheet xmlns:r="http://schemas.openxmlformats.org/officeDocument/2006/relationships" name="작성 예시" sheetId="2" state="visible" r:id="rId2"/>
  </sheets>
  <definedNames>
    <definedName name="_xlnm.Print_Area" localSheetId="0">'문의 기록'!$A$1:$N$48</definedName>
    <definedName name="_xlnm.Print_Area" localSheetId="1">'작성 예시'!$A$1:$N$48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&quot;시간 안&quot;"/>
    <numFmt numFmtId="165" formatCode="yyyy-mm-dd hh:mm"/>
    <numFmt numFmtId="166" formatCode="0.0&quot;시간&quot;"/>
    <numFmt numFmtId="167" formatCode="0&quot;건&quot;"/>
  </numFmts>
  <fonts count="11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1"/>
    </font>
    <font>
      <name val="맑은 고딕"/>
      <b val="1"/>
      <color rgb="00FFFFFF"/>
      <sz val="9"/>
    </font>
    <font>
      <name val="맑은 고딕"/>
      <color rgb="001F2A1F"/>
      <sz val="9"/>
    </font>
    <font>
      <name val="맑은 고딕"/>
      <b val="1"/>
      <color rgb="001F2A1F"/>
      <sz val="9"/>
    </font>
    <font>
      <name val="맑은 고딕"/>
      <b val="1"/>
      <color rgb="002F7D4F"/>
      <sz val="13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2F7D4F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8" fillId="2" borderId="2" applyAlignment="1" pivotButton="0" quotePrefix="0" xfId="0">
      <alignment horizontal="center" vertical="center" wrapText="1"/>
    </xf>
    <xf numFmtId="167" fontId="9" fillId="4" borderId="2" applyAlignment="1" pivotButton="0" quotePrefix="0" xfId="0">
      <alignment horizontal="center" vertical="center" wrapText="1"/>
    </xf>
    <xf numFmtId="0" fontId="0" fillId="4" borderId="2" pivotButton="0" quotePrefix="0" xfId="0"/>
    <xf numFmtId="166" fontId="9" fillId="4" borderId="2" applyAlignment="1" pivotButton="0" quotePrefix="0" xfId="0">
      <alignment horizontal="center" vertical="center" wrapText="1"/>
    </xf>
    <xf numFmtId="9" fontId="9" fillId="4" borderId="2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 wrapText="1"/>
    </xf>
    <xf numFmtId="165" fontId="7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left" vertical="center" wrapText="1"/>
    </xf>
    <xf numFmtId="166" fontId="7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4" fillId="4" borderId="2" applyAlignment="1" pivotButton="0" quotePrefix="0" xfId="0">
      <alignment horizontal="center" vertical="center" wrapText="1"/>
    </xf>
    <xf numFmtId="9" fontId="4" fillId="4" borderId="2" applyAlignment="1" pivotButton="0" quotePrefix="0" xfId="0">
      <alignment horizontal="center" vertical="center" wrapText="1"/>
    </xf>
    <xf numFmtId="166" fontId="4" fillId="4" borderId="2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b val="1"/>
        <color rgb="008A6100"/>
      </font>
      <fill>
        <patternFill patternType="solid">
          <fgColor rgb="00FFF4CC"/>
          <bgColor rgb="00FFF4CC"/>
        </patternFill>
      </fill>
    </dxf>
    <dxf>
      <font>
        <b val="1"/>
        <color rgb="001E7B3A"/>
      </font>
      <fill>
        <patternFill patternType="solid">
          <fgColor rgb="00E3F2E7"/>
          <bgColor rgb="00E3F2E7"/>
        </patternFill>
      </fill>
    </dxf>
    <dxf>
      <font>
        <color rgb="00B3261E"/>
      </font>
      <fill>
        <patternFill patternType="solid">
          <fgColor rgb="00FCE8E6"/>
          <bgColor rgb="00FCE8E6"/>
        </patternFill>
      </fill>
    </dxf>
    <dxf>
      <font>
        <color rgb="00A3A9A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5" customWidth="1" min="2" max="2"/>
    <col width="11" customWidth="1" min="3" max="3"/>
    <col width="10" customWidth="1" min="4" max="4"/>
    <col width="10" customWidth="1" min="5" max="5"/>
    <col width="26" customWidth="1" min="6" max="6"/>
    <col width="26" customWidth="1" min="7" max="7"/>
    <col width="15" customWidth="1" min="8" max="8"/>
    <col width="8" customWidth="1" min="9" max="9"/>
    <col width="7" customWidth="1" min="10" max="10"/>
    <col width="9" customWidth="1" min="11" max="11"/>
    <col width="10" customWidth="1" min="12" max="12"/>
    <col width="7" customWidth="1" min="13" max="13"/>
    <col width="11" customWidth="1" min="14" max="14"/>
    <col hidden="1" width="13" customWidth="1" min="24" max="24"/>
  </cols>
  <sheetData>
    <row r="1" ht="34" customHeight="1">
      <c r="A1" s="1" t="inlineStr">
        <is>
          <t>고객 문의 기록표</t>
        </is>
      </c>
    </row>
    <row r="2">
      <c r="A2" s="2" t="inlineStr">
        <is>
          <t>문의가 오면 한 줄 — 응답 시간·목표 내 답변 여부·답변 지연이 자동으로 표시되고, 유형별로 모입니다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4" customHeight="1">
      <c r="A4" s="4" t="inlineStr">
        <is>
          <t>기간</t>
        </is>
      </c>
      <c r="B4" s="5" t="n"/>
      <c r="C4" s="6" t="n"/>
      <c r="D4" s="4" t="inlineStr">
        <is>
          <t>담당</t>
        </is>
      </c>
      <c r="E4" s="6" t="n"/>
      <c r="F4" s="4" t="inlineStr">
        <is>
          <t>목표 응답 시간</t>
        </is>
      </c>
      <c r="G4" s="7" t="n"/>
      <c r="H4" s="4" t="inlineStr">
        <is>
          <t>운영 시간</t>
        </is>
      </c>
      <c r="I4" s="8" t="n"/>
      <c r="J4" s="9" t="n"/>
      <c r="K4" s="9" t="n"/>
      <c r="L4" s="9" t="n"/>
      <c r="M4" s="9" t="n"/>
      <c r="N4" s="9" t="n"/>
    </row>
    <row r="6" ht="18" customHeight="1">
      <c r="A6" s="10" t="inlineStr">
        <is>
          <t>전체 문의</t>
        </is>
      </c>
      <c r="B6" s="5" t="n"/>
      <c r="C6" s="10" t="inlineStr">
        <is>
          <t>답변 대기·지연</t>
        </is>
      </c>
      <c r="D6" s="5" t="n"/>
      <c r="E6" s="10" t="inlineStr">
        <is>
          <t>평균 응답 시간</t>
        </is>
      </c>
      <c r="F6" s="5" t="n"/>
      <c r="G6" s="10" t="inlineStr">
        <is>
          <t>목표 내 답변 비율</t>
        </is>
      </c>
      <c r="H6" s="5" t="n"/>
      <c r="I6" s="10" t="inlineStr">
        <is>
          <t>불만·개선 문의</t>
        </is>
      </c>
      <c r="J6" s="5" t="n"/>
      <c r="K6" s="5" t="n"/>
      <c r="L6" s="10" t="inlineStr">
        <is>
          <t>자주 묻는 질문 표시</t>
        </is>
      </c>
      <c r="M6" s="5" t="n"/>
      <c r="N6" s="5" t="n"/>
    </row>
    <row r="7" ht="30" customHeight="1">
      <c r="A7" s="11">
        <f>IF(COUNTA($B$11:$B$30)=0,"",COUNTA($B$11:$B$30))</f>
        <v/>
      </c>
      <c r="B7" s="12" t="n"/>
      <c r="C7" s="11">
        <f>IF(COUNTA($B$11:$B$30)=0,"",COUNTIF($L$11:$L$30,"답변 대기")+COUNTIF($L$11:$L$30,"답변 지연"))</f>
        <v/>
      </c>
      <c r="D7" s="12" t="n"/>
      <c r="E7" s="13">
        <f>IF(COUNTA($B$11:$B$30)=0,"",IF(COUNT($I$11:$I$30)=0,"",ROUND(SUM($I$11:$I$30)/MAX(1,COUNT($I$11:$I$30)),1)))</f>
        <v/>
      </c>
      <c r="F7" s="12" t="n"/>
      <c r="G7" s="14">
        <f>IF(COUNTA($B$11:$B$30)=0,"",IFERROR(COUNTIF($J$11:$J$30,"○")/(COUNTIF($J$11:$J$30,"○")+COUNTIF($J$11:$J$30,"×")),""))</f>
        <v/>
      </c>
      <c r="H7" s="12" t="n"/>
      <c r="I7" s="11">
        <f>IF(COUNTA($B$11:$B$30)=0,"",COUNTIF($E$11:$E$30,"불만·개선"))</f>
        <v/>
      </c>
      <c r="J7" s="12" t="n"/>
      <c r="K7" s="12" t="n"/>
      <c r="L7" s="11">
        <f>IF(COUNTA($B$11:$B$30)=0,"",COUNTIF($M$11:$M$30,"○"))</f>
        <v/>
      </c>
      <c r="M7" s="12" t="n"/>
      <c r="N7" s="12" t="n"/>
    </row>
    <row r="9" ht="22" customHeight="1">
      <c r="A9" s="15" t="inlineStr">
        <is>
          <t>① 문의 목록   ·   일시는 '2026-10-05 14:30' 처럼 날짜와 시각을 같이 적어요</t>
        </is>
      </c>
    </row>
    <row r="10" ht="30" customHeight="1">
      <c r="A10" s="16" t="inlineStr">
        <is>
          <t>번호</t>
        </is>
      </c>
      <c r="B10" s="16" t="inlineStr">
        <is>
          <t>접수 일시</t>
        </is>
      </c>
      <c r="C10" s="16" t="inlineStr">
        <is>
          <t>채널</t>
        </is>
      </c>
      <c r="D10" s="16" t="inlineStr">
        <is>
          <t>고객(닉네임)</t>
        </is>
      </c>
      <c r="E10" s="16" t="inlineStr">
        <is>
          <t>유형</t>
        </is>
      </c>
      <c r="F10" s="16" t="inlineStr">
        <is>
          <t>문의 내용</t>
        </is>
      </c>
      <c r="G10" s="16" t="inlineStr">
        <is>
          <t>답변 요약</t>
        </is>
      </c>
      <c r="H10" s="16" t="inlineStr">
        <is>
          <t>답변 일시</t>
        </is>
      </c>
      <c r="I10" s="16" t="inlineStr">
        <is>
          <t>응답 시간</t>
        </is>
      </c>
      <c r="J10" s="16" t="inlineStr">
        <is>
          <t>목표 내</t>
        </is>
      </c>
      <c r="K10" s="16" t="inlineStr">
        <is>
          <t>상태</t>
        </is>
      </c>
      <c r="L10" s="16" t="inlineStr">
        <is>
          <t>처리 신호</t>
        </is>
      </c>
      <c r="M10" s="16" t="inlineStr">
        <is>
          <t>자주 묻는 질문</t>
        </is>
      </c>
      <c r="N10" s="16" t="inlineStr">
        <is>
          <t>메모</t>
        </is>
      </c>
    </row>
    <row r="11" ht="26" customHeight="1">
      <c r="A11" s="17" t="n">
        <v>1</v>
      </c>
      <c r="B11" s="18" t="n"/>
      <c r="C11" s="17" t="n"/>
      <c r="D11" s="17" t="n"/>
      <c r="E11" s="17" t="n"/>
      <c r="F11" s="19" t="n"/>
      <c r="G11" s="19" t="n"/>
      <c r="H11" s="18" t="n"/>
      <c r="I11" s="20">
        <f>IF(OR(B11="",H11=""),"",ROUND((H11-B11)*24,1))</f>
        <v/>
      </c>
      <c r="J11" s="21">
        <f>IF(OR(I11="",$G$4=""),"",IF(I11&lt;=$G$4,"○","×"))</f>
        <v/>
      </c>
      <c r="K11" s="17" t="n"/>
      <c r="L11" s="21">
        <f>IF(B11="","",IF(K11="종결","",IF(H11="",IF(TODAY()-INT(B11)&gt;=1,"답변 지연","답변 대기"),IF(K11="처리 중","후속 처리",""))))</f>
        <v/>
      </c>
      <c r="M11" s="17" t="n"/>
      <c r="N11" s="19" t="n"/>
      <c r="X11">
        <f>IF(I11="","",E11)</f>
        <v/>
      </c>
    </row>
    <row r="12" ht="26" customHeight="1">
      <c r="A12" s="17" t="n">
        <v>2</v>
      </c>
      <c r="B12" s="18" t="n"/>
      <c r="C12" s="17" t="n"/>
      <c r="D12" s="17" t="n"/>
      <c r="E12" s="17" t="n"/>
      <c r="F12" s="19" t="n"/>
      <c r="G12" s="19" t="n"/>
      <c r="H12" s="18" t="n"/>
      <c r="I12" s="20">
        <f>IF(OR(B12="",H12=""),"",ROUND((H12-B12)*24,1))</f>
        <v/>
      </c>
      <c r="J12" s="21">
        <f>IF(OR(I12="",$G$4=""),"",IF(I12&lt;=$G$4,"○","×"))</f>
        <v/>
      </c>
      <c r="K12" s="17" t="n"/>
      <c r="L12" s="21">
        <f>IF(B12="","",IF(K12="종결","",IF(H12="",IF(TODAY()-INT(B12)&gt;=1,"답변 지연","답변 대기"),IF(K12="처리 중","후속 처리",""))))</f>
        <v/>
      </c>
      <c r="M12" s="17" t="n"/>
      <c r="N12" s="19" t="n"/>
      <c r="X12">
        <f>IF(I12="","",E12)</f>
        <v/>
      </c>
    </row>
    <row r="13" ht="26" customHeight="1">
      <c r="A13" s="17" t="n">
        <v>3</v>
      </c>
      <c r="B13" s="18" t="n"/>
      <c r="C13" s="17" t="n"/>
      <c r="D13" s="17" t="n"/>
      <c r="E13" s="17" t="n"/>
      <c r="F13" s="19" t="n"/>
      <c r="G13" s="19" t="n"/>
      <c r="H13" s="18" t="n"/>
      <c r="I13" s="20">
        <f>IF(OR(B13="",H13=""),"",ROUND((H13-B13)*24,1))</f>
        <v/>
      </c>
      <c r="J13" s="21">
        <f>IF(OR(I13="",$G$4=""),"",IF(I13&lt;=$G$4,"○","×"))</f>
        <v/>
      </c>
      <c r="K13" s="17" t="n"/>
      <c r="L13" s="21">
        <f>IF(B13="","",IF(K13="종결","",IF(H13="",IF(TODAY()-INT(B13)&gt;=1,"답변 지연","답변 대기"),IF(K13="처리 중","후속 처리",""))))</f>
        <v/>
      </c>
      <c r="M13" s="17" t="n"/>
      <c r="N13" s="19" t="n"/>
      <c r="X13">
        <f>IF(I13="","",E13)</f>
        <v/>
      </c>
    </row>
    <row r="14" ht="26" customHeight="1">
      <c r="A14" s="17" t="n">
        <v>4</v>
      </c>
      <c r="B14" s="18" t="n"/>
      <c r="C14" s="17" t="n"/>
      <c r="D14" s="17" t="n"/>
      <c r="E14" s="17" t="n"/>
      <c r="F14" s="19" t="n"/>
      <c r="G14" s="19" t="n"/>
      <c r="H14" s="18" t="n"/>
      <c r="I14" s="20">
        <f>IF(OR(B14="",H14=""),"",ROUND((H14-B14)*24,1))</f>
        <v/>
      </c>
      <c r="J14" s="21">
        <f>IF(OR(I14="",$G$4=""),"",IF(I14&lt;=$G$4,"○","×"))</f>
        <v/>
      </c>
      <c r="K14" s="17" t="n"/>
      <c r="L14" s="21">
        <f>IF(B14="","",IF(K14="종결","",IF(H14="",IF(TODAY()-INT(B14)&gt;=1,"답변 지연","답변 대기"),IF(K14="처리 중","후속 처리",""))))</f>
        <v/>
      </c>
      <c r="M14" s="17" t="n"/>
      <c r="N14" s="19" t="n"/>
      <c r="X14">
        <f>IF(I14="","",E14)</f>
        <v/>
      </c>
    </row>
    <row r="15" ht="26" customHeight="1">
      <c r="A15" s="17" t="n">
        <v>5</v>
      </c>
      <c r="B15" s="18" t="n"/>
      <c r="C15" s="17" t="n"/>
      <c r="D15" s="17" t="n"/>
      <c r="E15" s="17" t="n"/>
      <c r="F15" s="19" t="n"/>
      <c r="G15" s="19" t="n"/>
      <c r="H15" s="18" t="n"/>
      <c r="I15" s="20">
        <f>IF(OR(B15="",H15=""),"",ROUND((H15-B15)*24,1))</f>
        <v/>
      </c>
      <c r="J15" s="21">
        <f>IF(OR(I15="",$G$4=""),"",IF(I15&lt;=$G$4,"○","×"))</f>
        <v/>
      </c>
      <c r="K15" s="17" t="n"/>
      <c r="L15" s="21">
        <f>IF(B15="","",IF(K15="종결","",IF(H15="",IF(TODAY()-INT(B15)&gt;=1,"답변 지연","답변 대기"),IF(K15="처리 중","후속 처리",""))))</f>
        <v/>
      </c>
      <c r="M15" s="17" t="n"/>
      <c r="N15" s="19" t="n"/>
      <c r="X15">
        <f>IF(I15="","",E15)</f>
        <v/>
      </c>
    </row>
    <row r="16" ht="26" customHeight="1">
      <c r="A16" s="17" t="n">
        <v>6</v>
      </c>
      <c r="B16" s="18" t="n"/>
      <c r="C16" s="17" t="n"/>
      <c r="D16" s="17" t="n"/>
      <c r="E16" s="17" t="n"/>
      <c r="F16" s="19" t="n"/>
      <c r="G16" s="19" t="n"/>
      <c r="H16" s="18" t="n"/>
      <c r="I16" s="20">
        <f>IF(OR(B16="",H16=""),"",ROUND((H16-B16)*24,1))</f>
        <v/>
      </c>
      <c r="J16" s="21">
        <f>IF(OR(I16="",$G$4=""),"",IF(I16&lt;=$G$4,"○","×"))</f>
        <v/>
      </c>
      <c r="K16" s="17" t="n"/>
      <c r="L16" s="21">
        <f>IF(B16="","",IF(K16="종결","",IF(H16="",IF(TODAY()-INT(B16)&gt;=1,"답변 지연","답변 대기"),IF(K16="처리 중","후속 처리",""))))</f>
        <v/>
      </c>
      <c r="M16" s="17" t="n"/>
      <c r="N16" s="19" t="n"/>
      <c r="X16">
        <f>IF(I16="","",E16)</f>
        <v/>
      </c>
    </row>
    <row r="17" ht="26" customHeight="1">
      <c r="A17" s="17" t="n">
        <v>7</v>
      </c>
      <c r="B17" s="18" t="n"/>
      <c r="C17" s="17" t="n"/>
      <c r="D17" s="17" t="n"/>
      <c r="E17" s="17" t="n"/>
      <c r="F17" s="19" t="n"/>
      <c r="G17" s="19" t="n"/>
      <c r="H17" s="18" t="n"/>
      <c r="I17" s="20">
        <f>IF(OR(B17="",H17=""),"",ROUND((H17-B17)*24,1))</f>
        <v/>
      </c>
      <c r="J17" s="21">
        <f>IF(OR(I17="",$G$4=""),"",IF(I17&lt;=$G$4,"○","×"))</f>
        <v/>
      </c>
      <c r="K17" s="17" t="n"/>
      <c r="L17" s="21">
        <f>IF(B17="","",IF(K17="종결","",IF(H17="",IF(TODAY()-INT(B17)&gt;=1,"답변 지연","답변 대기"),IF(K17="처리 중","후속 처리",""))))</f>
        <v/>
      </c>
      <c r="M17" s="17" t="n"/>
      <c r="N17" s="19" t="n"/>
      <c r="X17">
        <f>IF(I17="","",E17)</f>
        <v/>
      </c>
    </row>
    <row r="18" ht="26" customHeight="1">
      <c r="A18" s="17" t="n">
        <v>8</v>
      </c>
      <c r="B18" s="18" t="n"/>
      <c r="C18" s="17" t="n"/>
      <c r="D18" s="17" t="n"/>
      <c r="E18" s="17" t="n"/>
      <c r="F18" s="19" t="n"/>
      <c r="G18" s="19" t="n"/>
      <c r="H18" s="18" t="n"/>
      <c r="I18" s="20">
        <f>IF(OR(B18="",H18=""),"",ROUND((H18-B18)*24,1))</f>
        <v/>
      </c>
      <c r="J18" s="21">
        <f>IF(OR(I18="",$G$4=""),"",IF(I18&lt;=$G$4,"○","×"))</f>
        <v/>
      </c>
      <c r="K18" s="17" t="n"/>
      <c r="L18" s="21">
        <f>IF(B18="","",IF(K18="종결","",IF(H18="",IF(TODAY()-INT(B18)&gt;=1,"답변 지연","답변 대기"),IF(K18="처리 중","후속 처리",""))))</f>
        <v/>
      </c>
      <c r="M18" s="17" t="n"/>
      <c r="N18" s="19" t="n"/>
      <c r="X18">
        <f>IF(I18="","",E18)</f>
        <v/>
      </c>
    </row>
    <row r="19" ht="26" customHeight="1">
      <c r="A19" s="17" t="n">
        <v>9</v>
      </c>
      <c r="B19" s="18" t="n"/>
      <c r="C19" s="17" t="n"/>
      <c r="D19" s="17" t="n"/>
      <c r="E19" s="17" t="n"/>
      <c r="F19" s="19" t="n"/>
      <c r="G19" s="19" t="n"/>
      <c r="H19" s="18" t="n"/>
      <c r="I19" s="20">
        <f>IF(OR(B19="",H19=""),"",ROUND((H19-B19)*24,1))</f>
        <v/>
      </c>
      <c r="J19" s="21">
        <f>IF(OR(I19="",$G$4=""),"",IF(I19&lt;=$G$4,"○","×"))</f>
        <v/>
      </c>
      <c r="K19" s="17" t="n"/>
      <c r="L19" s="21">
        <f>IF(B19="","",IF(K19="종결","",IF(H19="",IF(TODAY()-INT(B19)&gt;=1,"답변 지연","답변 대기"),IF(K19="처리 중","후속 처리",""))))</f>
        <v/>
      </c>
      <c r="M19" s="17" t="n"/>
      <c r="N19" s="19" t="n"/>
      <c r="X19">
        <f>IF(I19="","",E19)</f>
        <v/>
      </c>
    </row>
    <row r="20" ht="26" customHeight="1">
      <c r="A20" s="17" t="n">
        <v>10</v>
      </c>
      <c r="B20" s="18" t="n"/>
      <c r="C20" s="17" t="n"/>
      <c r="D20" s="17" t="n"/>
      <c r="E20" s="17" t="n"/>
      <c r="F20" s="19" t="n"/>
      <c r="G20" s="19" t="n"/>
      <c r="H20" s="18" t="n"/>
      <c r="I20" s="20">
        <f>IF(OR(B20="",H20=""),"",ROUND((H20-B20)*24,1))</f>
        <v/>
      </c>
      <c r="J20" s="21">
        <f>IF(OR(I20="",$G$4=""),"",IF(I20&lt;=$G$4,"○","×"))</f>
        <v/>
      </c>
      <c r="K20" s="17" t="n"/>
      <c r="L20" s="21">
        <f>IF(B20="","",IF(K20="종결","",IF(H20="",IF(TODAY()-INT(B20)&gt;=1,"답변 지연","답변 대기"),IF(K20="처리 중","후속 처리",""))))</f>
        <v/>
      </c>
      <c r="M20" s="17" t="n"/>
      <c r="N20" s="19" t="n"/>
      <c r="X20">
        <f>IF(I20="","",E20)</f>
        <v/>
      </c>
    </row>
    <row r="21" ht="26" customHeight="1">
      <c r="A21" s="17" t="n">
        <v>11</v>
      </c>
      <c r="B21" s="18" t="n"/>
      <c r="C21" s="17" t="n"/>
      <c r="D21" s="17" t="n"/>
      <c r="E21" s="17" t="n"/>
      <c r="F21" s="19" t="n"/>
      <c r="G21" s="19" t="n"/>
      <c r="H21" s="18" t="n"/>
      <c r="I21" s="20">
        <f>IF(OR(B21="",H21=""),"",ROUND((H21-B21)*24,1))</f>
        <v/>
      </c>
      <c r="J21" s="21">
        <f>IF(OR(I21="",$G$4=""),"",IF(I21&lt;=$G$4,"○","×"))</f>
        <v/>
      </c>
      <c r="K21" s="17" t="n"/>
      <c r="L21" s="21">
        <f>IF(B21="","",IF(K21="종결","",IF(H21="",IF(TODAY()-INT(B21)&gt;=1,"답변 지연","답변 대기"),IF(K21="처리 중","후속 처리",""))))</f>
        <v/>
      </c>
      <c r="M21" s="17" t="n"/>
      <c r="N21" s="19" t="n"/>
      <c r="X21">
        <f>IF(I21="","",E21)</f>
        <v/>
      </c>
    </row>
    <row r="22" ht="26" customHeight="1">
      <c r="A22" s="17" t="n">
        <v>12</v>
      </c>
      <c r="B22" s="18" t="n"/>
      <c r="C22" s="17" t="n"/>
      <c r="D22" s="17" t="n"/>
      <c r="E22" s="17" t="n"/>
      <c r="F22" s="19" t="n"/>
      <c r="G22" s="19" t="n"/>
      <c r="H22" s="18" t="n"/>
      <c r="I22" s="20">
        <f>IF(OR(B22="",H22=""),"",ROUND((H22-B22)*24,1))</f>
        <v/>
      </c>
      <c r="J22" s="21">
        <f>IF(OR(I22="",$G$4=""),"",IF(I22&lt;=$G$4,"○","×"))</f>
        <v/>
      </c>
      <c r="K22" s="17" t="n"/>
      <c r="L22" s="21">
        <f>IF(B22="","",IF(K22="종결","",IF(H22="",IF(TODAY()-INT(B22)&gt;=1,"답변 지연","답변 대기"),IF(K22="처리 중","후속 처리",""))))</f>
        <v/>
      </c>
      <c r="M22" s="17" t="n"/>
      <c r="N22" s="19" t="n"/>
      <c r="X22">
        <f>IF(I22="","",E22)</f>
        <v/>
      </c>
    </row>
    <row r="23" ht="26" customHeight="1">
      <c r="A23" s="17" t="n">
        <v>13</v>
      </c>
      <c r="B23" s="18" t="n"/>
      <c r="C23" s="17" t="n"/>
      <c r="D23" s="17" t="n"/>
      <c r="E23" s="17" t="n"/>
      <c r="F23" s="19" t="n"/>
      <c r="G23" s="19" t="n"/>
      <c r="H23" s="18" t="n"/>
      <c r="I23" s="20">
        <f>IF(OR(B23="",H23=""),"",ROUND((H23-B23)*24,1))</f>
        <v/>
      </c>
      <c r="J23" s="21">
        <f>IF(OR(I23="",$G$4=""),"",IF(I23&lt;=$G$4,"○","×"))</f>
        <v/>
      </c>
      <c r="K23" s="17" t="n"/>
      <c r="L23" s="21">
        <f>IF(B23="","",IF(K23="종결","",IF(H23="",IF(TODAY()-INT(B23)&gt;=1,"답변 지연","답변 대기"),IF(K23="처리 중","후속 처리",""))))</f>
        <v/>
      </c>
      <c r="M23" s="17" t="n"/>
      <c r="N23" s="19" t="n"/>
      <c r="X23">
        <f>IF(I23="","",E23)</f>
        <v/>
      </c>
    </row>
    <row r="24" ht="26" customHeight="1">
      <c r="A24" s="17" t="n">
        <v>14</v>
      </c>
      <c r="B24" s="18" t="n"/>
      <c r="C24" s="17" t="n"/>
      <c r="D24" s="17" t="n"/>
      <c r="E24" s="17" t="n"/>
      <c r="F24" s="19" t="n"/>
      <c r="G24" s="19" t="n"/>
      <c r="H24" s="18" t="n"/>
      <c r="I24" s="20">
        <f>IF(OR(B24="",H24=""),"",ROUND((H24-B24)*24,1))</f>
        <v/>
      </c>
      <c r="J24" s="21">
        <f>IF(OR(I24="",$G$4=""),"",IF(I24&lt;=$G$4,"○","×"))</f>
        <v/>
      </c>
      <c r="K24" s="17" t="n"/>
      <c r="L24" s="21">
        <f>IF(B24="","",IF(K24="종결","",IF(H24="",IF(TODAY()-INT(B24)&gt;=1,"답변 지연","답변 대기"),IF(K24="처리 중","후속 처리",""))))</f>
        <v/>
      </c>
      <c r="M24" s="17" t="n"/>
      <c r="N24" s="19" t="n"/>
      <c r="X24">
        <f>IF(I24="","",E24)</f>
        <v/>
      </c>
    </row>
    <row r="25" ht="26" customHeight="1">
      <c r="A25" s="17" t="n">
        <v>15</v>
      </c>
      <c r="B25" s="18" t="n"/>
      <c r="C25" s="17" t="n"/>
      <c r="D25" s="17" t="n"/>
      <c r="E25" s="17" t="n"/>
      <c r="F25" s="19" t="n"/>
      <c r="G25" s="19" t="n"/>
      <c r="H25" s="18" t="n"/>
      <c r="I25" s="20">
        <f>IF(OR(B25="",H25=""),"",ROUND((H25-B25)*24,1))</f>
        <v/>
      </c>
      <c r="J25" s="21">
        <f>IF(OR(I25="",$G$4=""),"",IF(I25&lt;=$G$4,"○","×"))</f>
        <v/>
      </c>
      <c r="K25" s="17" t="n"/>
      <c r="L25" s="21">
        <f>IF(B25="","",IF(K25="종결","",IF(H25="",IF(TODAY()-INT(B25)&gt;=1,"답변 지연","답변 대기"),IF(K25="처리 중","후속 처리",""))))</f>
        <v/>
      </c>
      <c r="M25" s="17" t="n"/>
      <c r="N25" s="19" t="n"/>
      <c r="X25">
        <f>IF(I25="","",E25)</f>
        <v/>
      </c>
    </row>
    <row r="26" ht="26" customHeight="1">
      <c r="A26" s="17" t="n">
        <v>16</v>
      </c>
      <c r="B26" s="18" t="n"/>
      <c r="C26" s="17" t="n"/>
      <c r="D26" s="17" t="n"/>
      <c r="E26" s="17" t="n"/>
      <c r="F26" s="19" t="n"/>
      <c r="G26" s="19" t="n"/>
      <c r="H26" s="18" t="n"/>
      <c r="I26" s="20">
        <f>IF(OR(B26="",H26=""),"",ROUND((H26-B26)*24,1))</f>
        <v/>
      </c>
      <c r="J26" s="21">
        <f>IF(OR(I26="",$G$4=""),"",IF(I26&lt;=$G$4,"○","×"))</f>
        <v/>
      </c>
      <c r="K26" s="17" t="n"/>
      <c r="L26" s="21">
        <f>IF(B26="","",IF(K26="종결","",IF(H26="",IF(TODAY()-INT(B26)&gt;=1,"답변 지연","답변 대기"),IF(K26="처리 중","후속 처리",""))))</f>
        <v/>
      </c>
      <c r="M26" s="17" t="n"/>
      <c r="N26" s="19" t="n"/>
      <c r="X26">
        <f>IF(I26="","",E26)</f>
        <v/>
      </c>
    </row>
    <row r="27" ht="26" customHeight="1">
      <c r="A27" s="17" t="n">
        <v>17</v>
      </c>
      <c r="B27" s="18" t="n"/>
      <c r="C27" s="17" t="n"/>
      <c r="D27" s="17" t="n"/>
      <c r="E27" s="17" t="n"/>
      <c r="F27" s="19" t="n"/>
      <c r="G27" s="19" t="n"/>
      <c r="H27" s="18" t="n"/>
      <c r="I27" s="20">
        <f>IF(OR(B27="",H27=""),"",ROUND((H27-B27)*24,1))</f>
        <v/>
      </c>
      <c r="J27" s="21">
        <f>IF(OR(I27="",$G$4=""),"",IF(I27&lt;=$G$4,"○","×"))</f>
        <v/>
      </c>
      <c r="K27" s="17" t="n"/>
      <c r="L27" s="21">
        <f>IF(B27="","",IF(K27="종결","",IF(H27="",IF(TODAY()-INT(B27)&gt;=1,"답변 지연","답변 대기"),IF(K27="처리 중","후속 처리",""))))</f>
        <v/>
      </c>
      <c r="M27" s="17" t="n"/>
      <c r="N27" s="19" t="n"/>
      <c r="X27">
        <f>IF(I27="","",E27)</f>
        <v/>
      </c>
    </row>
    <row r="28" ht="26" customHeight="1">
      <c r="A28" s="17" t="n">
        <v>18</v>
      </c>
      <c r="B28" s="18" t="n"/>
      <c r="C28" s="17" t="n"/>
      <c r="D28" s="17" t="n"/>
      <c r="E28" s="17" t="n"/>
      <c r="F28" s="19" t="n"/>
      <c r="G28" s="19" t="n"/>
      <c r="H28" s="18" t="n"/>
      <c r="I28" s="20">
        <f>IF(OR(B28="",H28=""),"",ROUND((H28-B28)*24,1))</f>
        <v/>
      </c>
      <c r="J28" s="21">
        <f>IF(OR(I28="",$G$4=""),"",IF(I28&lt;=$G$4,"○","×"))</f>
        <v/>
      </c>
      <c r="K28" s="17" t="n"/>
      <c r="L28" s="21">
        <f>IF(B28="","",IF(K28="종결","",IF(H28="",IF(TODAY()-INT(B28)&gt;=1,"답변 지연","답변 대기"),IF(K28="처리 중","후속 처리",""))))</f>
        <v/>
      </c>
      <c r="M28" s="17" t="n"/>
      <c r="N28" s="19" t="n"/>
      <c r="X28">
        <f>IF(I28="","",E28)</f>
        <v/>
      </c>
    </row>
    <row r="29" ht="26" customHeight="1">
      <c r="A29" s="17" t="n">
        <v>19</v>
      </c>
      <c r="B29" s="18" t="n"/>
      <c r="C29" s="17" t="n"/>
      <c r="D29" s="17" t="n"/>
      <c r="E29" s="17" t="n"/>
      <c r="F29" s="19" t="n"/>
      <c r="G29" s="19" t="n"/>
      <c r="H29" s="18" t="n"/>
      <c r="I29" s="20">
        <f>IF(OR(B29="",H29=""),"",ROUND((H29-B29)*24,1))</f>
        <v/>
      </c>
      <c r="J29" s="21">
        <f>IF(OR(I29="",$G$4=""),"",IF(I29&lt;=$G$4,"○","×"))</f>
        <v/>
      </c>
      <c r="K29" s="17" t="n"/>
      <c r="L29" s="21">
        <f>IF(B29="","",IF(K29="종결","",IF(H29="",IF(TODAY()-INT(B29)&gt;=1,"답변 지연","답변 대기"),IF(K29="처리 중","후속 처리",""))))</f>
        <v/>
      </c>
      <c r="M29" s="17" t="n"/>
      <c r="N29" s="19" t="n"/>
      <c r="X29">
        <f>IF(I29="","",E29)</f>
        <v/>
      </c>
    </row>
    <row r="30" ht="26" customHeight="1">
      <c r="A30" s="17" t="n">
        <v>20</v>
      </c>
      <c r="B30" s="18" t="n"/>
      <c r="C30" s="17" t="n"/>
      <c r="D30" s="17" t="n"/>
      <c r="E30" s="17" t="n"/>
      <c r="F30" s="19" t="n"/>
      <c r="G30" s="19" t="n"/>
      <c r="H30" s="18" t="n"/>
      <c r="I30" s="20">
        <f>IF(OR(B30="",H30=""),"",ROUND((H30-B30)*24,1))</f>
        <v/>
      </c>
      <c r="J30" s="21">
        <f>IF(OR(I30="",$G$4=""),"",IF(I30&lt;=$G$4,"○","×"))</f>
        <v/>
      </c>
      <c r="K30" s="17" t="n"/>
      <c r="L30" s="21">
        <f>IF(B30="","",IF(K30="종결","",IF(H30="",IF(TODAY()-INT(B30)&gt;=1,"답변 지연","답변 대기"),IF(K30="처리 중","후속 처리",""))))</f>
        <v/>
      </c>
      <c r="M30" s="17" t="n"/>
      <c r="N30" s="19" t="n"/>
      <c r="X30">
        <f>IF(I30="","",E30)</f>
        <v/>
      </c>
    </row>
    <row r="32" ht="22" customHeight="1">
      <c r="A32" s="15" t="inlineStr">
        <is>
          <t>② 유형별 정리 (왼쪽)  ·  채널별 건수 (오른쪽) — 많이 오는 문의는 공지·자동 답변으로</t>
        </is>
      </c>
    </row>
    <row r="33" ht="22" customHeight="1">
      <c r="A33" s="16" t="inlineStr">
        <is>
          <t>유형</t>
        </is>
      </c>
      <c r="B33" s="22" t="n"/>
      <c r="C33" s="22" t="n"/>
      <c r="D33" s="16" t="inlineStr">
        <is>
          <t>건수</t>
        </is>
      </c>
      <c r="E33" s="16" t="inlineStr">
        <is>
          <t>비중</t>
        </is>
      </c>
      <c r="F33" s="16" t="inlineStr">
        <is>
          <t>평균 응답 시간</t>
        </is>
      </c>
      <c r="G33" s="16" t="inlineStr">
        <is>
          <t>대표 답변(복사해서 쓰기)</t>
        </is>
      </c>
      <c r="H33" s="22" t="n"/>
      <c r="J33" s="16" t="inlineStr">
        <is>
          <t>채널</t>
        </is>
      </c>
      <c r="K33" s="22" t="n"/>
      <c r="L33" s="16" t="inlineStr">
        <is>
          <t>건수</t>
        </is>
      </c>
      <c r="M33" s="16" t="inlineStr">
        <is>
          <t>비중</t>
        </is>
      </c>
      <c r="N33" s="22" t="n"/>
    </row>
    <row r="34" ht="20" customHeight="1">
      <c r="A34" s="10" t="inlineStr">
        <is>
          <t>상품 문의</t>
        </is>
      </c>
      <c r="B34" s="5" t="n"/>
      <c r="C34" s="5" t="n"/>
      <c r="D34" s="23">
        <f>COUNTIF($E$11:$E$30,A34)</f>
        <v/>
      </c>
      <c r="E34" s="24">
        <f>IFERROR(D34/COUNTA($B$11:$B$30),"")</f>
        <v/>
      </c>
      <c r="F34" s="25">
        <f>IF(COUNTIF($X$11:$X$30,A34)=0,"",ROUND(SUMIF($X$11:$X$30,A34,$I$11:$I$30)/MAX(1,COUNTIF($X$11:$X$30,A34)),1))</f>
        <v/>
      </c>
      <c r="G34" s="19" t="n"/>
      <c r="H34" s="9" t="n"/>
      <c r="J34" s="10" t="inlineStr">
        <is>
          <t>인스타 DM</t>
        </is>
      </c>
      <c r="K34" s="5" t="n"/>
      <c r="L34" s="23">
        <f>COUNTIF($C$11:$C$30,J34)</f>
        <v/>
      </c>
      <c r="M34" s="24">
        <f>IFERROR(L34/COUNTA($B$11:$B$30),"")</f>
        <v/>
      </c>
      <c r="N34" s="12" t="n"/>
    </row>
    <row r="35" ht="20" customHeight="1">
      <c r="A35" s="10" t="inlineStr">
        <is>
          <t>주문·결제</t>
        </is>
      </c>
      <c r="B35" s="5" t="n"/>
      <c r="C35" s="5" t="n"/>
      <c r="D35" s="23">
        <f>COUNTIF($E$11:$E$30,A35)</f>
        <v/>
      </c>
      <c r="E35" s="24">
        <f>IFERROR(D35/COUNTA($B$11:$B$30),"")</f>
        <v/>
      </c>
      <c r="F35" s="25">
        <f>IF(COUNTIF($X$11:$X$30,A35)=0,"",ROUND(SUMIF($X$11:$X$30,A35,$I$11:$I$30)/MAX(1,COUNTIF($X$11:$X$30,A35)),1))</f>
        <v/>
      </c>
      <c r="G35" s="19" t="n"/>
      <c r="H35" s="9" t="n"/>
      <c r="J35" s="10" t="inlineStr">
        <is>
          <t>카카오 채널</t>
        </is>
      </c>
      <c r="K35" s="5" t="n"/>
      <c r="L35" s="23">
        <f>COUNTIF($C$11:$C$30,J35)</f>
        <v/>
      </c>
      <c r="M35" s="24">
        <f>IFERROR(L35/COUNTA($B$11:$B$30),"")</f>
        <v/>
      </c>
      <c r="N35" s="12" t="n"/>
    </row>
    <row r="36" ht="20" customHeight="1">
      <c r="A36" s="10" t="inlineStr">
        <is>
          <t>배송</t>
        </is>
      </c>
      <c r="B36" s="5" t="n"/>
      <c r="C36" s="5" t="n"/>
      <c r="D36" s="23">
        <f>COUNTIF($E$11:$E$30,A36)</f>
        <v/>
      </c>
      <c r="E36" s="24">
        <f>IFERROR(D36/COUNTA($B$11:$B$30),"")</f>
        <v/>
      </c>
      <c r="F36" s="25">
        <f>IF(COUNTIF($X$11:$X$30,A36)=0,"",ROUND(SUMIF($X$11:$X$30,A36,$I$11:$I$30)/MAX(1,COUNTIF($X$11:$X$30,A36)),1))</f>
        <v/>
      </c>
      <c r="G36" s="19" t="n"/>
      <c r="H36" s="9" t="n"/>
      <c r="J36" s="10" t="inlineStr">
        <is>
          <t>전화</t>
        </is>
      </c>
      <c r="K36" s="5" t="n"/>
      <c r="L36" s="23">
        <f>COUNTIF($C$11:$C$30,J36)</f>
        <v/>
      </c>
      <c r="M36" s="24">
        <f>IFERROR(L36/COUNTA($B$11:$B$30),"")</f>
        <v/>
      </c>
      <c r="N36" s="12" t="n"/>
    </row>
    <row r="37" ht="20" customHeight="1">
      <c r="A37" s="10" t="inlineStr">
        <is>
          <t>교환·환불</t>
        </is>
      </c>
      <c r="B37" s="5" t="n"/>
      <c r="C37" s="5" t="n"/>
      <c r="D37" s="23">
        <f>COUNTIF($E$11:$E$30,A37)</f>
        <v/>
      </c>
      <c r="E37" s="24">
        <f>IFERROR(D37/COUNTA($B$11:$B$30),"")</f>
        <v/>
      </c>
      <c r="F37" s="25">
        <f>IF(COUNTIF($X$11:$X$30,A37)=0,"",ROUND(SUMIF($X$11:$X$30,A37,$I$11:$I$30)/MAX(1,COUNTIF($X$11:$X$30,A37)),1))</f>
        <v/>
      </c>
      <c r="G37" s="19" t="n"/>
      <c r="H37" s="9" t="n"/>
      <c r="J37" s="10" t="inlineStr">
        <is>
          <t>메일</t>
        </is>
      </c>
      <c r="K37" s="5" t="n"/>
      <c r="L37" s="23">
        <f>COUNTIF($C$11:$C$30,J37)</f>
        <v/>
      </c>
      <c r="M37" s="24">
        <f>IFERROR(L37/COUNTA($B$11:$B$30),"")</f>
        <v/>
      </c>
      <c r="N37" s="12" t="n"/>
    </row>
    <row r="38" ht="20" customHeight="1">
      <c r="A38" s="10" t="inlineStr">
        <is>
          <t>예약·일정</t>
        </is>
      </c>
      <c r="B38" s="5" t="n"/>
      <c r="C38" s="5" t="n"/>
      <c r="D38" s="23">
        <f>COUNTIF($E$11:$E$30,A38)</f>
        <v/>
      </c>
      <c r="E38" s="24">
        <f>IFERROR(D38/COUNTA($B$11:$B$30),"")</f>
        <v/>
      </c>
      <c r="F38" s="25">
        <f>IF(COUNTIF($X$11:$X$30,A38)=0,"",ROUND(SUMIF($X$11:$X$30,A38,$I$11:$I$30)/MAX(1,COUNTIF($X$11:$X$30,A38)),1))</f>
        <v/>
      </c>
      <c r="G38" s="19" t="n"/>
      <c r="H38" s="9" t="n"/>
      <c r="J38" s="10" t="inlineStr">
        <is>
          <t>홈페이지</t>
        </is>
      </c>
      <c r="K38" s="5" t="n"/>
      <c r="L38" s="23">
        <f>COUNTIF($C$11:$C$30,J38)</f>
        <v/>
      </c>
      <c r="M38" s="24">
        <f>IFERROR(L38/COUNTA($B$11:$B$30),"")</f>
        <v/>
      </c>
      <c r="N38" s="12" t="n"/>
    </row>
    <row r="39" ht="20" customHeight="1">
      <c r="A39" s="10" t="inlineStr">
        <is>
          <t>불만·개선</t>
        </is>
      </c>
      <c r="B39" s="5" t="n"/>
      <c r="C39" s="5" t="n"/>
      <c r="D39" s="23">
        <f>COUNTIF($E$11:$E$30,A39)</f>
        <v/>
      </c>
      <c r="E39" s="24">
        <f>IFERROR(D39/COUNTA($B$11:$B$30),"")</f>
        <v/>
      </c>
      <c r="F39" s="25">
        <f>IF(COUNTIF($X$11:$X$30,A39)=0,"",ROUND(SUMIF($X$11:$X$30,A39,$I$11:$I$30)/MAX(1,COUNTIF($X$11:$X$30,A39)),1))</f>
        <v/>
      </c>
      <c r="G39" s="19" t="n"/>
      <c r="H39" s="9" t="n"/>
      <c r="J39" s="10" t="inlineStr">
        <is>
          <t>리뷰·댓글</t>
        </is>
      </c>
      <c r="K39" s="5" t="n"/>
      <c r="L39" s="23">
        <f>COUNTIF($C$11:$C$30,J39)</f>
        <v/>
      </c>
      <c r="M39" s="24">
        <f>IFERROR(L39/COUNTA($B$11:$B$30),"")</f>
        <v/>
      </c>
      <c r="N39" s="12" t="n"/>
    </row>
    <row r="40" ht="20" customHeight="1">
      <c r="A40" s="10" t="inlineStr">
        <is>
          <t>기타</t>
        </is>
      </c>
      <c r="B40" s="5" t="n"/>
      <c r="C40" s="5" t="n"/>
      <c r="D40" s="23">
        <f>COUNTIF($E$11:$E$30,A40)</f>
        <v/>
      </c>
      <c r="E40" s="24">
        <f>IFERROR(D40/COUNTA($B$11:$B$30),"")</f>
        <v/>
      </c>
      <c r="F40" s="25">
        <f>IF(COUNTIF($X$11:$X$30,A40)=0,"",ROUND(SUMIF($X$11:$X$30,A40,$I$11:$I$30)/MAX(1,COUNTIF($X$11:$X$30,A40)),1))</f>
        <v/>
      </c>
      <c r="G40" s="19" t="n"/>
      <c r="H40" s="9" t="n"/>
    </row>
    <row r="42">
      <c r="A42" s="26" t="inlineStr">
        <is>
          <t>쓰는 법</t>
        </is>
      </c>
    </row>
    <row r="43">
      <c r="A43" s="27" t="inlineStr">
        <is>
          <t>1. 문의가 오면 접수 일시·채널·유형·내용을 적고, 답하면 답변 일시를 적어요. 응답 시간과 '목표 내' 여부가 계산돼요.</t>
        </is>
      </c>
    </row>
    <row r="44">
      <c r="A44" s="27" t="inlineStr">
        <is>
          <t>2. 답변 일시가 비어 있고 하루가 지나면 '답변 지연'이 빨갛게 떠요. 매일 아침 처리 신호 칸부터 확인하세요.</t>
        </is>
      </c>
    </row>
    <row r="45">
      <c r="A45" s="27" t="inlineStr">
        <is>
          <t>3. 같은 질문이 자주 오면 '자주 묻는 질문'에 ○, ② 대표 답변 칸에 답을 적어 두고 복사해서 쓰거나 공지로 올려요.</t>
        </is>
      </c>
    </row>
    <row r="46">
      <c r="A46" s="27" t="inlineStr">
        <is>
          <t>4. 고객 이름·연락처는 처리에 필요한 만큼만 적고(닉네임 권장), 처리가 끝나면 정리하세요.</t>
        </is>
      </c>
    </row>
  </sheetData>
  <mergeCells count="56">
    <mergeCell ref="J39:K39"/>
    <mergeCell ref="A9:N9"/>
    <mergeCell ref="C6:D6"/>
    <mergeCell ref="M34:N34"/>
    <mergeCell ref="A37:C37"/>
    <mergeCell ref="J38:K38"/>
    <mergeCell ref="D33"/>
    <mergeCell ref="G36:H36"/>
    <mergeCell ref="J37:K37"/>
    <mergeCell ref="M39:N39"/>
    <mergeCell ref="A45:N45"/>
    <mergeCell ref="A6:B6"/>
    <mergeCell ref="G39:H39"/>
    <mergeCell ref="A1:N1"/>
    <mergeCell ref="A33:C33"/>
    <mergeCell ref="J34:K34"/>
    <mergeCell ref="M35:N35"/>
    <mergeCell ref="A7:B7"/>
    <mergeCell ref="G7:H7"/>
    <mergeCell ref="G38:H38"/>
    <mergeCell ref="A44:N44"/>
    <mergeCell ref="G37:H37"/>
    <mergeCell ref="E33"/>
    <mergeCell ref="G6:H6"/>
    <mergeCell ref="A35:C35"/>
    <mergeCell ref="J36:K36"/>
    <mergeCell ref="L6:N6"/>
    <mergeCell ref="I4:N4"/>
    <mergeCell ref="A38:C38"/>
    <mergeCell ref="A46:N46"/>
    <mergeCell ref="J35:K35"/>
    <mergeCell ref="G34:H34"/>
    <mergeCell ref="E6:F6"/>
    <mergeCell ref="M37:N37"/>
    <mergeCell ref="G33:H33"/>
    <mergeCell ref="A2:N2"/>
    <mergeCell ref="A40:C40"/>
    <mergeCell ref="M36:N36"/>
    <mergeCell ref="M33:N33"/>
    <mergeCell ref="A39:C39"/>
    <mergeCell ref="F33"/>
    <mergeCell ref="L33"/>
    <mergeCell ref="A34:C34"/>
    <mergeCell ref="A32:N32"/>
    <mergeCell ref="I6:K6"/>
    <mergeCell ref="A4:B4"/>
    <mergeCell ref="L7:N7"/>
    <mergeCell ref="G35:H35"/>
    <mergeCell ref="A36:C36"/>
    <mergeCell ref="C7:D7"/>
    <mergeCell ref="E7:F7"/>
    <mergeCell ref="M38:N38"/>
    <mergeCell ref="J33:K33"/>
    <mergeCell ref="A43:N43"/>
    <mergeCell ref="G40:H40"/>
    <mergeCell ref="I7:K7"/>
  </mergeCells>
  <conditionalFormatting sqref="L11:L30">
    <cfRule type="expression" priority="1" dxfId="0">
      <formula>$L11="답변 지연"</formula>
    </cfRule>
    <cfRule type="expression" priority="2" dxfId="1">
      <formula>OR($L11="답변 대기",$L11="후속 처리")</formula>
    </cfRule>
  </conditionalFormatting>
  <conditionalFormatting sqref="J11:J30">
    <cfRule type="expression" priority="3" dxfId="0">
      <formula>$J11="×"</formula>
    </cfRule>
    <cfRule type="expression" priority="4" dxfId="2">
      <formula>$J11="○"</formula>
    </cfRule>
  </conditionalFormatting>
  <conditionalFormatting sqref="E11:E30">
    <cfRule type="expression" priority="5" dxfId="3">
      <formula>$E11="불만·개선"</formula>
    </cfRule>
  </conditionalFormatting>
  <conditionalFormatting sqref="D34:F40">
    <cfRule type="expression" priority="6" dxfId="4">
      <formula>$D34=0</formula>
    </cfRule>
  </conditionalFormatting>
  <conditionalFormatting sqref="L34:N39">
    <cfRule type="expression" priority="7" dxfId="4">
      <formula>$L34=0</formula>
    </cfRule>
  </conditionalFormatting>
  <dataValidations count="4">
    <dataValidation sqref="C11:C30" showDropDown="0" showInputMessage="0" showErrorMessage="0" allowBlank="1" type="list">
      <formula1>"인스타 DM,카카오 채널,전화,메일,홈페이지,리뷰·댓글"</formula1>
    </dataValidation>
    <dataValidation sqref="E11:E30" showDropDown="0" showInputMessage="0" showErrorMessage="0" allowBlank="1" type="list">
      <formula1>"상품 문의,주문·결제,배송,교환·환불,예약·일정,불만·개선,기타"</formula1>
    </dataValidation>
    <dataValidation sqref="K11:K30" showDropDown="0" showInputMessage="0" showErrorMessage="0" allowBlank="1" type="list">
      <formula1>"대기,답변 완료,처리 중,종결"</formula1>
    </dataValidation>
    <dataValidation sqref="M11:M30" showDropDown="0" showInputMessage="1" showErrorMessage="0" allowBlank="1" prompt="같은 질문이 자주 오면 ○ → 공지·자동 답변 후보" type="list">
      <formula1>"○"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X4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5" customWidth="1" min="2" max="2"/>
    <col width="11" customWidth="1" min="3" max="3"/>
    <col width="10" customWidth="1" min="4" max="4"/>
    <col width="10" customWidth="1" min="5" max="5"/>
    <col width="26" customWidth="1" min="6" max="6"/>
    <col width="26" customWidth="1" min="7" max="7"/>
    <col width="15" customWidth="1" min="8" max="8"/>
    <col width="8" customWidth="1" min="9" max="9"/>
    <col width="7" customWidth="1" min="10" max="10"/>
    <col width="9" customWidth="1" min="11" max="11"/>
    <col width="10" customWidth="1" min="12" max="12"/>
    <col width="7" customWidth="1" min="13" max="13"/>
    <col width="11" customWidth="1" min="14" max="14"/>
    <col hidden="1" width="13" customWidth="1" min="24" max="24"/>
  </cols>
  <sheetData>
    <row r="1" ht="34" customHeight="1">
      <c r="A1" s="1" t="inlineStr">
        <is>
          <t>고객 문의 기록표</t>
        </is>
      </c>
    </row>
    <row r="2">
      <c r="A2" s="2" t="inlineStr">
        <is>
          <t>문의가 오면 한 줄 — 응답 시간·목표 내 답변 여부·답변 지연이 자동으로 표시되고, 유형별로 모입니다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4" customHeight="1">
      <c r="A4" s="4" t="inlineStr">
        <is>
          <t>기간</t>
        </is>
      </c>
      <c r="B4" s="5" t="n"/>
      <c r="C4" s="6" t="inlineStr">
        <is>
          <t>2026년 10월</t>
        </is>
      </c>
      <c r="D4" s="4" t="inlineStr">
        <is>
          <t>담당</t>
        </is>
      </c>
      <c r="E4" s="6" t="inlineStr">
        <is>
          <t>대표 1인</t>
        </is>
      </c>
      <c r="F4" s="4" t="inlineStr">
        <is>
          <t>목표 응답 시간</t>
        </is>
      </c>
      <c r="G4" s="7" t="n">
        <v>4</v>
      </c>
      <c r="H4" s="4" t="inlineStr">
        <is>
          <t>운영 시간</t>
        </is>
      </c>
      <c r="I4" s="8" t="inlineStr">
        <is>
          <t>평일 10:00~19:00 (주말 문의는 월요일 오전 답변)</t>
        </is>
      </c>
      <c r="J4" s="9" t="n"/>
      <c r="K4" s="9" t="n"/>
      <c r="L4" s="9" t="n"/>
      <c r="M4" s="9" t="n"/>
      <c r="N4" s="9" t="n"/>
    </row>
    <row r="6" ht="18" customHeight="1">
      <c r="A6" s="10" t="inlineStr">
        <is>
          <t>전체 문의</t>
        </is>
      </c>
      <c r="B6" s="5" t="n"/>
      <c r="C6" s="10" t="inlineStr">
        <is>
          <t>답변 대기·지연</t>
        </is>
      </c>
      <c r="D6" s="5" t="n"/>
      <c r="E6" s="10" t="inlineStr">
        <is>
          <t>평균 응답 시간</t>
        </is>
      </c>
      <c r="F6" s="5" t="n"/>
      <c r="G6" s="10" t="inlineStr">
        <is>
          <t>목표 내 답변 비율</t>
        </is>
      </c>
      <c r="H6" s="5" t="n"/>
      <c r="I6" s="10" t="inlineStr">
        <is>
          <t>불만·개선 문의</t>
        </is>
      </c>
      <c r="J6" s="5" t="n"/>
      <c r="K6" s="5" t="n"/>
      <c r="L6" s="10" t="inlineStr">
        <is>
          <t>자주 묻는 질문 표시</t>
        </is>
      </c>
      <c r="M6" s="5" t="n"/>
      <c r="N6" s="5" t="n"/>
    </row>
    <row r="7" ht="30" customHeight="1">
      <c r="A7" s="11">
        <f>IF(COUNTA($B$11:$B$30)=0,"",COUNTA($B$11:$B$30))</f>
        <v/>
      </c>
      <c r="B7" s="12" t="n"/>
      <c r="C7" s="11">
        <f>IF(COUNTA($B$11:$B$30)=0,"",COUNTIF($L$11:$L$30,"답변 대기")+COUNTIF($L$11:$L$30,"답변 지연"))</f>
        <v/>
      </c>
      <c r="D7" s="12" t="n"/>
      <c r="E7" s="13">
        <f>IF(COUNTA($B$11:$B$30)=0,"",IF(COUNT($I$11:$I$30)=0,"",ROUND(SUM($I$11:$I$30)/MAX(1,COUNT($I$11:$I$30)),1)))</f>
        <v/>
      </c>
      <c r="F7" s="12" t="n"/>
      <c r="G7" s="14">
        <f>IF(COUNTA($B$11:$B$30)=0,"",IFERROR(COUNTIF($J$11:$J$30,"○")/(COUNTIF($J$11:$J$30,"○")+COUNTIF($J$11:$J$30,"×")),""))</f>
        <v/>
      </c>
      <c r="H7" s="12" t="n"/>
      <c r="I7" s="11">
        <f>IF(COUNTA($B$11:$B$30)=0,"",COUNTIF($E$11:$E$30,"불만·개선"))</f>
        <v/>
      </c>
      <c r="J7" s="12" t="n"/>
      <c r="K7" s="12" t="n"/>
      <c r="L7" s="11">
        <f>IF(COUNTA($B$11:$B$30)=0,"",COUNTIF($M$11:$M$30,"○"))</f>
        <v/>
      </c>
      <c r="M7" s="12" t="n"/>
      <c r="N7" s="12" t="n"/>
    </row>
    <row r="9" ht="22" customHeight="1">
      <c r="A9" s="15" t="inlineStr">
        <is>
          <t>① 문의 목록   ·   일시는 '2026-10-05 14:30' 처럼 날짜와 시각을 같이 적어요</t>
        </is>
      </c>
    </row>
    <row r="10" ht="30" customHeight="1">
      <c r="A10" s="16" t="inlineStr">
        <is>
          <t>번호</t>
        </is>
      </c>
      <c r="B10" s="16" t="inlineStr">
        <is>
          <t>접수 일시</t>
        </is>
      </c>
      <c r="C10" s="16" t="inlineStr">
        <is>
          <t>채널</t>
        </is>
      </c>
      <c r="D10" s="16" t="inlineStr">
        <is>
          <t>고객(닉네임)</t>
        </is>
      </c>
      <c r="E10" s="16" t="inlineStr">
        <is>
          <t>유형</t>
        </is>
      </c>
      <c r="F10" s="16" t="inlineStr">
        <is>
          <t>문의 내용</t>
        </is>
      </c>
      <c r="G10" s="16" t="inlineStr">
        <is>
          <t>답변 요약</t>
        </is>
      </c>
      <c r="H10" s="16" t="inlineStr">
        <is>
          <t>답변 일시</t>
        </is>
      </c>
      <c r="I10" s="16" t="inlineStr">
        <is>
          <t>응답 시간</t>
        </is>
      </c>
      <c r="J10" s="16" t="inlineStr">
        <is>
          <t>목표 내</t>
        </is>
      </c>
      <c r="K10" s="16" t="inlineStr">
        <is>
          <t>상태</t>
        </is>
      </c>
      <c r="L10" s="16" t="inlineStr">
        <is>
          <t>처리 신호</t>
        </is>
      </c>
      <c r="M10" s="16" t="inlineStr">
        <is>
          <t>자주 묻는 질문</t>
        </is>
      </c>
      <c r="N10" s="16" t="inlineStr">
        <is>
          <t>메모</t>
        </is>
      </c>
    </row>
    <row r="11" ht="26" customHeight="1">
      <c r="A11" s="17" t="n">
        <v>1</v>
      </c>
      <c r="B11" s="18" t="n">
        <v>46296.425</v>
      </c>
      <c r="C11" s="17" t="inlineStr">
        <is>
          <t>인스타 DM</t>
        </is>
      </c>
      <c r="D11" s="17" t="inlineStr">
        <is>
          <t>꽃집사랑</t>
        </is>
      </c>
      <c r="E11" s="17" t="inlineStr">
        <is>
          <t>상품 문의</t>
        </is>
      </c>
      <c r="F11" s="19" t="inlineStr">
        <is>
          <t>꽃다발 당일 픽업 가능한가요?</t>
        </is>
      </c>
      <c r="G11" s="19" t="inlineStr">
        <is>
          <t>오후 2시 전 주문 시 당일 픽업 가능</t>
        </is>
      </c>
      <c r="H11" s="18" t="n">
        <v>46296.44444444445</v>
      </c>
      <c r="I11" s="20">
        <f>IF(OR(B11="",H11=""),"",ROUND((H11-B11)*24,1))</f>
        <v/>
      </c>
      <c r="J11" s="21">
        <f>IF(OR(I11="",$G$4=""),"",IF(I11&lt;=$G$4,"○","×"))</f>
        <v/>
      </c>
      <c r="K11" s="17" t="inlineStr">
        <is>
          <t>종결</t>
        </is>
      </c>
      <c r="L11" s="21">
        <f>IF(B11="","",IF(K11="종결","",IF(H11="",IF(TODAY()-INT(B11)&gt;=1,"답변 지연","답변 대기"),IF(K11="처리 중","후속 처리",""))))</f>
        <v/>
      </c>
      <c r="M11" s="17" t="inlineStr">
        <is>
          <t>○</t>
        </is>
      </c>
      <c r="N11" s="19" t="n"/>
      <c r="X11">
        <f>IF(I11="","",E11)</f>
        <v/>
      </c>
    </row>
    <row r="12" ht="26" customHeight="1">
      <c r="A12" s="17" t="n">
        <v>2</v>
      </c>
      <c r="B12" s="18" t="n">
        <v>46296.87847222222</v>
      </c>
      <c r="C12" s="17" t="inlineStr">
        <is>
          <t>카카오 채널</t>
        </is>
      </c>
      <c r="D12" s="17" t="inlineStr">
        <is>
          <t>민트</t>
        </is>
      </c>
      <c r="E12" s="17" t="inlineStr">
        <is>
          <t>예약·일정</t>
        </is>
      </c>
      <c r="F12" s="19" t="inlineStr">
        <is>
          <t>토요일 원데이 클래스 자리 있나요?</t>
        </is>
      </c>
      <c r="G12" s="19" t="inlineStr">
        <is>
          <t>2자리 남음, 예약 링크 안내</t>
        </is>
      </c>
      <c r="H12" s="18" t="n">
        <v>46297.42708333334</v>
      </c>
      <c r="I12" s="20">
        <f>IF(OR(B12="",H12=""),"",ROUND((H12-B12)*24,1))</f>
        <v/>
      </c>
      <c r="J12" s="21">
        <f>IF(OR(I12="",$G$4=""),"",IF(I12&lt;=$G$4,"○","×"))</f>
        <v/>
      </c>
      <c r="K12" s="17" t="inlineStr">
        <is>
          <t>종결</t>
        </is>
      </c>
      <c r="L12" s="21">
        <f>IF(B12="","",IF(K12="종결","",IF(H12="",IF(TODAY()-INT(B12)&gt;=1,"답변 지연","답변 대기"),IF(K12="처리 중","후속 처리",""))))</f>
        <v/>
      </c>
      <c r="M12" s="17" t="inlineStr"/>
      <c r="N12" s="19" t="n"/>
      <c r="X12">
        <f>IF(I12="","",E12)</f>
        <v/>
      </c>
    </row>
    <row r="13" ht="26" customHeight="1">
      <c r="A13" s="17" t="n">
        <v>3</v>
      </c>
      <c r="B13" s="18" t="n">
        <v>46298.60416666666</v>
      </c>
      <c r="C13" s="17" t="inlineStr">
        <is>
          <t>전화</t>
        </is>
      </c>
      <c r="D13" s="17" t="inlineStr">
        <is>
          <t>김○○</t>
        </is>
      </c>
      <c r="E13" s="17" t="inlineStr">
        <is>
          <t>주문·결제</t>
        </is>
      </c>
      <c r="F13" s="19" t="inlineStr">
        <is>
          <t>법인카드 결제·영수증 발행</t>
        </is>
      </c>
      <c r="G13" s="19" t="inlineStr">
        <is>
          <t>카드 결제 후 현금영수증 대신 카드전표 발행</t>
        </is>
      </c>
      <c r="H13" s="18" t="n">
        <v>46298.60763888889</v>
      </c>
      <c r="I13" s="20">
        <f>IF(OR(B13="",H13=""),"",ROUND((H13-B13)*24,1))</f>
        <v/>
      </c>
      <c r="J13" s="21">
        <f>IF(OR(I13="",$G$4=""),"",IF(I13&lt;=$G$4,"○","×"))</f>
        <v/>
      </c>
      <c r="K13" s="17" t="inlineStr">
        <is>
          <t>종결</t>
        </is>
      </c>
      <c r="L13" s="21">
        <f>IF(B13="","",IF(K13="종결","",IF(H13="",IF(TODAY()-INT(B13)&gt;=1,"답변 지연","답변 대기"),IF(K13="처리 중","후속 처리",""))))</f>
        <v/>
      </c>
      <c r="M13" s="17" t="inlineStr"/>
      <c r="N13" s="19" t="n"/>
      <c r="X13">
        <f>IF(I13="","",E13)</f>
        <v/>
      </c>
    </row>
    <row r="14" ht="26" customHeight="1">
      <c r="A14" s="17" t="n">
        <v>4</v>
      </c>
      <c r="B14" s="18" t="n">
        <v>46300.40972222222</v>
      </c>
      <c r="C14" s="17" t="inlineStr">
        <is>
          <t>인스타 DM</t>
        </is>
      </c>
      <c r="D14" s="17" t="inlineStr">
        <is>
          <t>하늘</t>
        </is>
      </c>
      <c r="E14" s="17" t="inlineStr">
        <is>
          <t>배송</t>
        </is>
      </c>
      <c r="F14" s="19" t="inlineStr">
        <is>
          <t>배송 지역 확인</t>
        </is>
      </c>
      <c r="G14" s="19" t="inlineStr">
        <is>
          <t>시내 퀵 배송 가능, 비용 안내</t>
        </is>
      </c>
      <c r="H14" s="18" t="n">
        <v>46300.47222222222</v>
      </c>
      <c r="I14" s="20">
        <f>IF(OR(B14="",H14=""),"",ROUND((H14-B14)*24,1))</f>
        <v/>
      </c>
      <c r="J14" s="21">
        <f>IF(OR(I14="",$G$4=""),"",IF(I14&lt;=$G$4,"○","×"))</f>
        <v/>
      </c>
      <c r="K14" s="17" t="inlineStr">
        <is>
          <t>종결</t>
        </is>
      </c>
      <c r="L14" s="21">
        <f>IF(B14="","",IF(K14="종결","",IF(H14="",IF(TODAY()-INT(B14)&gt;=1,"답변 지연","답변 대기"),IF(K14="처리 중","후속 처리",""))))</f>
        <v/>
      </c>
      <c r="M14" s="17" t="inlineStr">
        <is>
          <t>○</t>
        </is>
      </c>
      <c r="N14" s="19" t="n"/>
      <c r="X14">
        <f>IF(I14="","",E14)</f>
        <v/>
      </c>
    </row>
    <row r="15" ht="26" customHeight="1">
      <c r="A15" s="17" t="n">
        <v>5</v>
      </c>
      <c r="B15" s="18" t="n">
        <v>46301.66666666666</v>
      </c>
      <c r="C15" s="17" t="inlineStr">
        <is>
          <t>리뷰·댓글</t>
        </is>
      </c>
      <c r="D15" s="17" t="inlineStr">
        <is>
          <t>박○○</t>
        </is>
      </c>
      <c r="E15" s="17" t="inlineStr">
        <is>
          <t>불만·개선</t>
        </is>
      </c>
      <c r="F15" s="19" t="inlineStr">
        <is>
          <t>받은 꽃이 사진보다 작았어요</t>
        </is>
      </c>
      <c r="G15" s="19" t="inlineStr">
        <is>
          <t>사과 + 다음 주문 10% 쿠폰</t>
        </is>
      </c>
      <c r="H15" s="18" t="n">
        <v>46302.4375</v>
      </c>
      <c r="I15" s="20">
        <f>IF(OR(B15="",H15=""),"",ROUND((H15-B15)*24,1))</f>
        <v/>
      </c>
      <c r="J15" s="21">
        <f>IF(OR(I15="",$G$4=""),"",IF(I15&lt;=$G$4,"○","×"))</f>
        <v/>
      </c>
      <c r="K15" s="17" t="inlineStr">
        <is>
          <t>처리 중</t>
        </is>
      </c>
      <c r="L15" s="21">
        <f>IF(B15="","",IF(K15="종결","",IF(H15="",IF(TODAY()-INT(B15)&gt;=1,"답변 지연","답변 대기"),IF(K15="처리 중","후속 처리",""))))</f>
        <v/>
      </c>
      <c r="M15" s="17" t="inlineStr"/>
      <c r="N15" s="19" t="n"/>
      <c r="X15">
        <f>IF(I15="","",E15)</f>
        <v/>
      </c>
    </row>
    <row r="16" ht="26" customHeight="1">
      <c r="A16" s="17" t="n">
        <v>6</v>
      </c>
      <c r="B16" s="18" t="n">
        <v>46302.47569444445</v>
      </c>
      <c r="C16" s="17" t="inlineStr">
        <is>
          <t>메일</t>
        </is>
      </c>
      <c r="D16" s="17" t="inlineStr">
        <is>
          <t>회사 총무팀</t>
        </is>
      </c>
      <c r="E16" s="17" t="inlineStr">
        <is>
          <t>주문·결제</t>
        </is>
      </c>
      <c r="F16" s="19" t="inlineStr">
        <is>
          <t>매주 사무실 꽃 정기 배송 견적</t>
        </is>
      </c>
      <c r="G16" s="19" t="inlineStr">
        <is>
          <t>견적서 메일 발송</t>
        </is>
      </c>
      <c r="H16" s="18" t="n">
        <v>46302.73958333334</v>
      </c>
      <c r="I16" s="20">
        <f>IF(OR(B16="",H16=""),"",ROUND((H16-B16)*24,1))</f>
        <v/>
      </c>
      <c r="J16" s="21">
        <f>IF(OR(I16="",$G$4=""),"",IF(I16&lt;=$G$4,"○","×"))</f>
        <v/>
      </c>
      <c r="K16" s="17" t="inlineStr">
        <is>
          <t>답변 완료</t>
        </is>
      </c>
      <c r="L16" s="21">
        <f>IF(B16="","",IF(K16="종결","",IF(H16="",IF(TODAY()-INT(B16)&gt;=1,"답변 지연","답변 대기"),IF(K16="처리 중","후속 처리",""))))</f>
        <v/>
      </c>
      <c r="M16" s="17" t="inlineStr"/>
      <c r="N16" s="19" t="n"/>
      <c r="X16">
        <f>IF(I16="","",E16)</f>
        <v/>
      </c>
    </row>
    <row r="17" ht="26" customHeight="1">
      <c r="A17" s="17" t="n">
        <v>7</v>
      </c>
      <c r="B17" s="18" t="n">
        <v>46303.54861111111</v>
      </c>
      <c r="C17" s="17" t="inlineStr">
        <is>
          <t>카카오 채널</t>
        </is>
      </c>
      <c r="D17" s="17" t="inlineStr">
        <is>
          <t>봄봄</t>
        </is>
      </c>
      <c r="E17" s="17" t="inlineStr">
        <is>
          <t>교환·환불</t>
        </is>
      </c>
      <c r="F17" s="19" t="inlineStr">
        <is>
          <t>주문 날짜 변경 가능?</t>
        </is>
      </c>
      <c r="G17" s="19" t="inlineStr">
        <is>
          <t>하루 전까지 변경 가능</t>
        </is>
      </c>
      <c r="H17" s="18" t="n">
        <v>46303.5625</v>
      </c>
      <c r="I17" s="20">
        <f>IF(OR(B17="",H17=""),"",ROUND((H17-B17)*24,1))</f>
        <v/>
      </c>
      <c r="J17" s="21">
        <f>IF(OR(I17="",$G$4=""),"",IF(I17&lt;=$G$4,"○","×"))</f>
        <v/>
      </c>
      <c r="K17" s="17" t="inlineStr">
        <is>
          <t>종결</t>
        </is>
      </c>
      <c r="L17" s="21">
        <f>IF(B17="","",IF(K17="종결","",IF(H17="",IF(TODAY()-INT(B17)&gt;=1,"답변 지연","답변 대기"),IF(K17="처리 중","후속 처리",""))))</f>
        <v/>
      </c>
      <c r="M17" s="17" t="inlineStr">
        <is>
          <t>○</t>
        </is>
      </c>
      <c r="N17" s="19" t="n"/>
      <c r="X17">
        <f>IF(I17="","",E17)</f>
        <v/>
      </c>
    </row>
    <row r="18" ht="26" customHeight="1">
      <c r="A18" s="17" t="n">
        <v>8</v>
      </c>
      <c r="B18" s="18" t="n">
        <v>46305.77777777778</v>
      </c>
      <c r="C18" s="17" t="inlineStr">
        <is>
          <t>인스타 DM</t>
        </is>
      </c>
      <c r="D18" s="17" t="inlineStr">
        <is>
          <t>달빛</t>
        </is>
      </c>
      <c r="E18" s="17" t="inlineStr">
        <is>
          <t>상품 문의</t>
        </is>
      </c>
      <c r="F18" s="19" t="inlineStr">
        <is>
          <t>드라이플라워 가격대 문의</t>
        </is>
      </c>
      <c r="G18" s="19" t="n"/>
      <c r="H18" s="18" t="n"/>
      <c r="I18" s="20">
        <f>IF(OR(B18="",H18=""),"",ROUND((H18-B18)*24,1))</f>
        <v/>
      </c>
      <c r="J18" s="21">
        <f>IF(OR(I18="",$G$4=""),"",IF(I18&lt;=$G$4,"○","×"))</f>
        <v/>
      </c>
      <c r="K18" s="17" t="inlineStr">
        <is>
          <t>대기</t>
        </is>
      </c>
      <c r="L18" s="21">
        <f>IF(B18="","",IF(K18="종결","",IF(H18="",IF(TODAY()-INT(B18)&gt;=1,"답변 지연","답변 대기"),IF(K18="처리 중","후속 처리",""))))</f>
        <v/>
      </c>
      <c r="M18" s="17" t="inlineStr"/>
      <c r="N18" s="19" t="n"/>
      <c r="X18">
        <f>IF(I18="","",E18)</f>
        <v/>
      </c>
    </row>
    <row r="19" ht="26" customHeight="1">
      <c r="A19" s="17" t="n">
        <v>9</v>
      </c>
      <c r="B19" s="18" t="n"/>
      <c r="C19" s="17" t="n"/>
      <c r="D19" s="17" t="n"/>
      <c r="E19" s="17" t="n"/>
      <c r="F19" s="19" t="n"/>
      <c r="G19" s="19" t="n"/>
      <c r="H19" s="18" t="n"/>
      <c r="I19" s="20">
        <f>IF(OR(B19="",H19=""),"",ROUND((H19-B19)*24,1))</f>
        <v/>
      </c>
      <c r="J19" s="21">
        <f>IF(OR(I19="",$G$4=""),"",IF(I19&lt;=$G$4,"○","×"))</f>
        <v/>
      </c>
      <c r="K19" s="17" t="n"/>
      <c r="L19" s="21">
        <f>IF(B19="","",IF(K19="종결","",IF(H19="",IF(TODAY()-INT(B19)&gt;=1,"답변 지연","답변 대기"),IF(K19="처리 중","후속 처리",""))))</f>
        <v/>
      </c>
      <c r="M19" s="17" t="n"/>
      <c r="N19" s="19" t="n"/>
      <c r="X19">
        <f>IF(I19="","",E19)</f>
        <v/>
      </c>
    </row>
    <row r="20" ht="26" customHeight="1">
      <c r="A20" s="17" t="n">
        <v>10</v>
      </c>
      <c r="B20" s="18" t="n"/>
      <c r="C20" s="17" t="n"/>
      <c r="D20" s="17" t="n"/>
      <c r="E20" s="17" t="n"/>
      <c r="F20" s="19" t="n"/>
      <c r="G20" s="19" t="n"/>
      <c r="H20" s="18" t="n"/>
      <c r="I20" s="20">
        <f>IF(OR(B20="",H20=""),"",ROUND((H20-B20)*24,1))</f>
        <v/>
      </c>
      <c r="J20" s="21">
        <f>IF(OR(I20="",$G$4=""),"",IF(I20&lt;=$G$4,"○","×"))</f>
        <v/>
      </c>
      <c r="K20" s="17" t="n"/>
      <c r="L20" s="21">
        <f>IF(B20="","",IF(K20="종결","",IF(H20="",IF(TODAY()-INT(B20)&gt;=1,"답변 지연","답변 대기"),IF(K20="처리 중","후속 처리",""))))</f>
        <v/>
      </c>
      <c r="M20" s="17" t="n"/>
      <c r="N20" s="19" t="n"/>
      <c r="X20">
        <f>IF(I20="","",E20)</f>
        <v/>
      </c>
    </row>
    <row r="21" ht="26" customHeight="1">
      <c r="A21" s="17" t="n">
        <v>11</v>
      </c>
      <c r="B21" s="18" t="n"/>
      <c r="C21" s="17" t="n"/>
      <c r="D21" s="17" t="n"/>
      <c r="E21" s="17" t="n"/>
      <c r="F21" s="19" t="n"/>
      <c r="G21" s="19" t="n"/>
      <c r="H21" s="18" t="n"/>
      <c r="I21" s="20">
        <f>IF(OR(B21="",H21=""),"",ROUND((H21-B21)*24,1))</f>
        <v/>
      </c>
      <c r="J21" s="21">
        <f>IF(OR(I21="",$G$4=""),"",IF(I21&lt;=$G$4,"○","×"))</f>
        <v/>
      </c>
      <c r="K21" s="17" t="n"/>
      <c r="L21" s="21">
        <f>IF(B21="","",IF(K21="종결","",IF(H21="",IF(TODAY()-INT(B21)&gt;=1,"답변 지연","답변 대기"),IF(K21="처리 중","후속 처리",""))))</f>
        <v/>
      </c>
      <c r="M21" s="17" t="n"/>
      <c r="N21" s="19" t="n"/>
      <c r="X21">
        <f>IF(I21="","",E21)</f>
        <v/>
      </c>
    </row>
    <row r="22" ht="26" customHeight="1">
      <c r="A22" s="17" t="n">
        <v>12</v>
      </c>
      <c r="B22" s="18" t="n"/>
      <c r="C22" s="17" t="n"/>
      <c r="D22" s="17" t="n"/>
      <c r="E22" s="17" t="n"/>
      <c r="F22" s="19" t="n"/>
      <c r="G22" s="19" t="n"/>
      <c r="H22" s="18" t="n"/>
      <c r="I22" s="20">
        <f>IF(OR(B22="",H22=""),"",ROUND((H22-B22)*24,1))</f>
        <v/>
      </c>
      <c r="J22" s="21">
        <f>IF(OR(I22="",$G$4=""),"",IF(I22&lt;=$G$4,"○","×"))</f>
        <v/>
      </c>
      <c r="K22" s="17" t="n"/>
      <c r="L22" s="21">
        <f>IF(B22="","",IF(K22="종결","",IF(H22="",IF(TODAY()-INT(B22)&gt;=1,"답변 지연","답변 대기"),IF(K22="처리 중","후속 처리",""))))</f>
        <v/>
      </c>
      <c r="M22" s="17" t="n"/>
      <c r="N22" s="19" t="n"/>
      <c r="X22">
        <f>IF(I22="","",E22)</f>
        <v/>
      </c>
    </row>
    <row r="23" ht="26" customHeight="1">
      <c r="A23" s="17" t="n">
        <v>13</v>
      </c>
      <c r="B23" s="18" t="n"/>
      <c r="C23" s="17" t="n"/>
      <c r="D23" s="17" t="n"/>
      <c r="E23" s="17" t="n"/>
      <c r="F23" s="19" t="n"/>
      <c r="G23" s="19" t="n"/>
      <c r="H23" s="18" t="n"/>
      <c r="I23" s="20">
        <f>IF(OR(B23="",H23=""),"",ROUND((H23-B23)*24,1))</f>
        <v/>
      </c>
      <c r="J23" s="21">
        <f>IF(OR(I23="",$G$4=""),"",IF(I23&lt;=$G$4,"○","×"))</f>
        <v/>
      </c>
      <c r="K23" s="17" t="n"/>
      <c r="L23" s="21">
        <f>IF(B23="","",IF(K23="종결","",IF(H23="",IF(TODAY()-INT(B23)&gt;=1,"답변 지연","답변 대기"),IF(K23="처리 중","후속 처리",""))))</f>
        <v/>
      </c>
      <c r="M23" s="17" t="n"/>
      <c r="N23" s="19" t="n"/>
      <c r="X23">
        <f>IF(I23="","",E23)</f>
        <v/>
      </c>
    </row>
    <row r="24" ht="26" customHeight="1">
      <c r="A24" s="17" t="n">
        <v>14</v>
      </c>
      <c r="B24" s="18" t="n"/>
      <c r="C24" s="17" t="n"/>
      <c r="D24" s="17" t="n"/>
      <c r="E24" s="17" t="n"/>
      <c r="F24" s="19" t="n"/>
      <c r="G24" s="19" t="n"/>
      <c r="H24" s="18" t="n"/>
      <c r="I24" s="20">
        <f>IF(OR(B24="",H24=""),"",ROUND((H24-B24)*24,1))</f>
        <v/>
      </c>
      <c r="J24" s="21">
        <f>IF(OR(I24="",$G$4=""),"",IF(I24&lt;=$G$4,"○","×"))</f>
        <v/>
      </c>
      <c r="K24" s="17" t="n"/>
      <c r="L24" s="21">
        <f>IF(B24="","",IF(K24="종결","",IF(H24="",IF(TODAY()-INT(B24)&gt;=1,"답변 지연","답변 대기"),IF(K24="처리 중","후속 처리",""))))</f>
        <v/>
      </c>
      <c r="M24" s="17" t="n"/>
      <c r="N24" s="19" t="n"/>
      <c r="X24">
        <f>IF(I24="","",E24)</f>
        <v/>
      </c>
    </row>
    <row r="25" ht="26" customHeight="1">
      <c r="A25" s="17" t="n">
        <v>15</v>
      </c>
      <c r="B25" s="18" t="n"/>
      <c r="C25" s="17" t="n"/>
      <c r="D25" s="17" t="n"/>
      <c r="E25" s="17" t="n"/>
      <c r="F25" s="19" t="n"/>
      <c r="G25" s="19" t="n"/>
      <c r="H25" s="18" t="n"/>
      <c r="I25" s="20">
        <f>IF(OR(B25="",H25=""),"",ROUND((H25-B25)*24,1))</f>
        <v/>
      </c>
      <c r="J25" s="21">
        <f>IF(OR(I25="",$G$4=""),"",IF(I25&lt;=$G$4,"○","×"))</f>
        <v/>
      </c>
      <c r="K25" s="17" t="n"/>
      <c r="L25" s="21">
        <f>IF(B25="","",IF(K25="종결","",IF(H25="",IF(TODAY()-INT(B25)&gt;=1,"답변 지연","답변 대기"),IF(K25="처리 중","후속 처리",""))))</f>
        <v/>
      </c>
      <c r="M25" s="17" t="n"/>
      <c r="N25" s="19" t="n"/>
      <c r="X25">
        <f>IF(I25="","",E25)</f>
        <v/>
      </c>
    </row>
    <row r="26" ht="26" customHeight="1">
      <c r="A26" s="17" t="n">
        <v>16</v>
      </c>
      <c r="B26" s="18" t="n"/>
      <c r="C26" s="17" t="n"/>
      <c r="D26" s="17" t="n"/>
      <c r="E26" s="17" t="n"/>
      <c r="F26" s="19" t="n"/>
      <c r="G26" s="19" t="n"/>
      <c r="H26" s="18" t="n"/>
      <c r="I26" s="20">
        <f>IF(OR(B26="",H26=""),"",ROUND((H26-B26)*24,1))</f>
        <v/>
      </c>
      <c r="J26" s="21">
        <f>IF(OR(I26="",$G$4=""),"",IF(I26&lt;=$G$4,"○","×"))</f>
        <v/>
      </c>
      <c r="K26" s="17" t="n"/>
      <c r="L26" s="21">
        <f>IF(B26="","",IF(K26="종결","",IF(H26="",IF(TODAY()-INT(B26)&gt;=1,"답변 지연","답변 대기"),IF(K26="처리 중","후속 처리",""))))</f>
        <v/>
      </c>
      <c r="M26" s="17" t="n"/>
      <c r="N26" s="19" t="n"/>
      <c r="X26">
        <f>IF(I26="","",E26)</f>
        <v/>
      </c>
    </row>
    <row r="27" ht="26" customHeight="1">
      <c r="A27" s="17" t="n">
        <v>17</v>
      </c>
      <c r="B27" s="18" t="n"/>
      <c r="C27" s="17" t="n"/>
      <c r="D27" s="17" t="n"/>
      <c r="E27" s="17" t="n"/>
      <c r="F27" s="19" t="n"/>
      <c r="G27" s="19" t="n"/>
      <c r="H27" s="18" t="n"/>
      <c r="I27" s="20">
        <f>IF(OR(B27="",H27=""),"",ROUND((H27-B27)*24,1))</f>
        <v/>
      </c>
      <c r="J27" s="21">
        <f>IF(OR(I27="",$G$4=""),"",IF(I27&lt;=$G$4,"○","×"))</f>
        <v/>
      </c>
      <c r="K27" s="17" t="n"/>
      <c r="L27" s="21">
        <f>IF(B27="","",IF(K27="종결","",IF(H27="",IF(TODAY()-INT(B27)&gt;=1,"답변 지연","답변 대기"),IF(K27="처리 중","후속 처리",""))))</f>
        <v/>
      </c>
      <c r="M27" s="17" t="n"/>
      <c r="N27" s="19" t="n"/>
      <c r="X27">
        <f>IF(I27="","",E27)</f>
        <v/>
      </c>
    </row>
    <row r="28" ht="26" customHeight="1">
      <c r="A28" s="17" t="n">
        <v>18</v>
      </c>
      <c r="B28" s="18" t="n"/>
      <c r="C28" s="17" t="n"/>
      <c r="D28" s="17" t="n"/>
      <c r="E28" s="17" t="n"/>
      <c r="F28" s="19" t="n"/>
      <c r="G28" s="19" t="n"/>
      <c r="H28" s="18" t="n"/>
      <c r="I28" s="20">
        <f>IF(OR(B28="",H28=""),"",ROUND((H28-B28)*24,1))</f>
        <v/>
      </c>
      <c r="J28" s="21">
        <f>IF(OR(I28="",$G$4=""),"",IF(I28&lt;=$G$4,"○","×"))</f>
        <v/>
      </c>
      <c r="K28" s="17" t="n"/>
      <c r="L28" s="21">
        <f>IF(B28="","",IF(K28="종결","",IF(H28="",IF(TODAY()-INT(B28)&gt;=1,"답변 지연","답변 대기"),IF(K28="처리 중","후속 처리",""))))</f>
        <v/>
      </c>
      <c r="M28" s="17" t="n"/>
      <c r="N28" s="19" t="n"/>
      <c r="X28">
        <f>IF(I28="","",E28)</f>
        <v/>
      </c>
    </row>
    <row r="29" ht="26" customHeight="1">
      <c r="A29" s="17" t="n">
        <v>19</v>
      </c>
      <c r="B29" s="18" t="n"/>
      <c r="C29" s="17" t="n"/>
      <c r="D29" s="17" t="n"/>
      <c r="E29" s="17" t="n"/>
      <c r="F29" s="19" t="n"/>
      <c r="G29" s="19" t="n"/>
      <c r="H29" s="18" t="n"/>
      <c r="I29" s="20">
        <f>IF(OR(B29="",H29=""),"",ROUND((H29-B29)*24,1))</f>
        <v/>
      </c>
      <c r="J29" s="21">
        <f>IF(OR(I29="",$G$4=""),"",IF(I29&lt;=$G$4,"○","×"))</f>
        <v/>
      </c>
      <c r="K29" s="17" t="n"/>
      <c r="L29" s="21">
        <f>IF(B29="","",IF(K29="종결","",IF(H29="",IF(TODAY()-INT(B29)&gt;=1,"답변 지연","답변 대기"),IF(K29="처리 중","후속 처리",""))))</f>
        <v/>
      </c>
      <c r="M29" s="17" t="n"/>
      <c r="N29" s="19" t="n"/>
      <c r="X29">
        <f>IF(I29="","",E29)</f>
        <v/>
      </c>
    </row>
    <row r="30" ht="26" customHeight="1">
      <c r="A30" s="17" t="n">
        <v>20</v>
      </c>
      <c r="B30" s="18" t="n"/>
      <c r="C30" s="17" t="n"/>
      <c r="D30" s="17" t="n"/>
      <c r="E30" s="17" t="n"/>
      <c r="F30" s="19" t="n"/>
      <c r="G30" s="19" t="n"/>
      <c r="H30" s="18" t="n"/>
      <c r="I30" s="20">
        <f>IF(OR(B30="",H30=""),"",ROUND((H30-B30)*24,1))</f>
        <v/>
      </c>
      <c r="J30" s="21">
        <f>IF(OR(I30="",$G$4=""),"",IF(I30&lt;=$G$4,"○","×"))</f>
        <v/>
      </c>
      <c r="K30" s="17" t="n"/>
      <c r="L30" s="21">
        <f>IF(B30="","",IF(K30="종결","",IF(H30="",IF(TODAY()-INT(B30)&gt;=1,"답변 지연","답변 대기"),IF(K30="처리 중","후속 처리",""))))</f>
        <v/>
      </c>
      <c r="M30" s="17" t="n"/>
      <c r="N30" s="19" t="n"/>
      <c r="X30">
        <f>IF(I30="","",E30)</f>
        <v/>
      </c>
    </row>
    <row r="32" ht="22" customHeight="1">
      <c r="A32" s="15" t="inlineStr">
        <is>
          <t>② 유형별 정리 (왼쪽)  ·  채널별 건수 (오른쪽) — 많이 오는 문의는 공지·자동 답변으로</t>
        </is>
      </c>
    </row>
    <row r="33" ht="22" customHeight="1">
      <c r="A33" s="16" t="inlineStr">
        <is>
          <t>유형</t>
        </is>
      </c>
      <c r="B33" s="22" t="n"/>
      <c r="C33" s="22" t="n"/>
      <c r="D33" s="16" t="inlineStr">
        <is>
          <t>건수</t>
        </is>
      </c>
      <c r="E33" s="16" t="inlineStr">
        <is>
          <t>비중</t>
        </is>
      </c>
      <c r="F33" s="16" t="inlineStr">
        <is>
          <t>평균 응답 시간</t>
        </is>
      </c>
      <c r="G33" s="16" t="inlineStr">
        <is>
          <t>대표 답변(복사해서 쓰기)</t>
        </is>
      </c>
      <c r="H33" s="22" t="n"/>
      <c r="J33" s="16" t="inlineStr">
        <is>
          <t>채널</t>
        </is>
      </c>
      <c r="K33" s="22" t="n"/>
      <c r="L33" s="16" t="inlineStr">
        <is>
          <t>건수</t>
        </is>
      </c>
      <c r="M33" s="16" t="inlineStr">
        <is>
          <t>비중</t>
        </is>
      </c>
      <c r="N33" s="22" t="n"/>
    </row>
    <row r="34" ht="20" customHeight="1">
      <c r="A34" s="10" t="inlineStr">
        <is>
          <t>상품 문의</t>
        </is>
      </c>
      <c r="B34" s="5" t="n"/>
      <c r="C34" s="5" t="n"/>
      <c r="D34" s="23">
        <f>COUNTIF($E$11:$E$30,A34)</f>
        <v/>
      </c>
      <c r="E34" s="24">
        <f>IFERROR(D34/COUNTA($B$11:$B$30),"")</f>
        <v/>
      </c>
      <c r="F34" s="25">
        <f>IF(COUNTIF($X$11:$X$30,A34)=0,"",ROUND(SUMIF($X$11:$X$30,A34,$I$11:$I$30)/MAX(1,COUNTIF($X$11:$X$30,A34)),1))</f>
        <v/>
      </c>
      <c r="G34" s="19" t="inlineStr">
        <is>
          <t>당일 픽업: 오후 2시 전 주문</t>
        </is>
      </c>
      <c r="H34" s="9" t="n"/>
      <c r="J34" s="10" t="inlineStr">
        <is>
          <t>인스타 DM</t>
        </is>
      </c>
      <c r="K34" s="5" t="n"/>
      <c r="L34" s="23">
        <f>COUNTIF($C$11:$C$30,J34)</f>
        <v/>
      </c>
      <c r="M34" s="24">
        <f>IFERROR(L34/COUNTA($B$11:$B$30),"")</f>
        <v/>
      </c>
      <c r="N34" s="12" t="n"/>
    </row>
    <row r="35" ht="20" customHeight="1">
      <c r="A35" s="10" t="inlineStr">
        <is>
          <t>주문·결제</t>
        </is>
      </c>
      <c r="B35" s="5" t="n"/>
      <c r="C35" s="5" t="n"/>
      <c r="D35" s="23">
        <f>COUNTIF($E$11:$E$30,A35)</f>
        <v/>
      </c>
      <c r="E35" s="24">
        <f>IFERROR(D35/COUNTA($B$11:$B$30),"")</f>
        <v/>
      </c>
      <c r="F35" s="25">
        <f>IF(COUNTIF($X$11:$X$30,A35)=0,"",ROUND(SUMIF($X$11:$X$30,A35,$I$11:$I$30)/MAX(1,COUNTIF($X$11:$X$30,A35)),1))</f>
        <v/>
      </c>
      <c r="G35" s="19" t="n"/>
      <c r="H35" s="9" t="n"/>
      <c r="J35" s="10" t="inlineStr">
        <is>
          <t>카카오 채널</t>
        </is>
      </c>
      <c r="K35" s="5" t="n"/>
      <c r="L35" s="23">
        <f>COUNTIF($C$11:$C$30,J35)</f>
        <v/>
      </c>
      <c r="M35" s="24">
        <f>IFERROR(L35/COUNTA($B$11:$B$30),"")</f>
        <v/>
      </c>
      <c r="N35" s="12" t="n"/>
    </row>
    <row r="36" ht="20" customHeight="1">
      <c r="A36" s="10" t="inlineStr">
        <is>
          <t>배송</t>
        </is>
      </c>
      <c r="B36" s="5" t="n"/>
      <c r="C36" s="5" t="n"/>
      <c r="D36" s="23">
        <f>COUNTIF($E$11:$E$30,A36)</f>
        <v/>
      </c>
      <c r="E36" s="24">
        <f>IFERROR(D36/COUNTA($B$11:$B$30),"")</f>
        <v/>
      </c>
      <c r="F36" s="25">
        <f>IF(COUNTIF($X$11:$X$30,A36)=0,"",ROUND(SUMIF($X$11:$X$30,A36,$I$11:$I$30)/MAX(1,COUNTIF($X$11:$X$30,A36)),1))</f>
        <v/>
      </c>
      <c r="G36" s="19" t="inlineStr">
        <is>
          <t>시내 퀵 배송 가능(비용 별도)</t>
        </is>
      </c>
      <c r="H36" s="9" t="n"/>
      <c r="J36" s="10" t="inlineStr">
        <is>
          <t>전화</t>
        </is>
      </c>
      <c r="K36" s="5" t="n"/>
      <c r="L36" s="23">
        <f>COUNTIF($C$11:$C$30,J36)</f>
        <v/>
      </c>
      <c r="M36" s="24">
        <f>IFERROR(L36/COUNTA($B$11:$B$30),"")</f>
        <v/>
      </c>
      <c r="N36" s="12" t="n"/>
    </row>
    <row r="37" ht="20" customHeight="1">
      <c r="A37" s="10" t="inlineStr">
        <is>
          <t>교환·환불</t>
        </is>
      </c>
      <c r="B37" s="5" t="n"/>
      <c r="C37" s="5" t="n"/>
      <c r="D37" s="23">
        <f>COUNTIF($E$11:$E$30,A37)</f>
        <v/>
      </c>
      <c r="E37" s="24">
        <f>IFERROR(D37/COUNTA($B$11:$B$30),"")</f>
        <v/>
      </c>
      <c r="F37" s="25">
        <f>IF(COUNTIF($X$11:$X$30,A37)=0,"",ROUND(SUMIF($X$11:$X$30,A37,$I$11:$I$30)/MAX(1,COUNTIF($X$11:$X$30,A37)),1))</f>
        <v/>
      </c>
      <c r="G37" s="19" t="inlineStr">
        <is>
          <t>변경은 하루 전까지</t>
        </is>
      </c>
      <c r="H37" s="9" t="n"/>
      <c r="J37" s="10" t="inlineStr">
        <is>
          <t>메일</t>
        </is>
      </c>
      <c r="K37" s="5" t="n"/>
      <c r="L37" s="23">
        <f>COUNTIF($C$11:$C$30,J37)</f>
        <v/>
      </c>
      <c r="M37" s="24">
        <f>IFERROR(L37/COUNTA($B$11:$B$30),"")</f>
        <v/>
      </c>
      <c r="N37" s="12" t="n"/>
    </row>
    <row r="38" ht="20" customHeight="1">
      <c r="A38" s="10" t="inlineStr">
        <is>
          <t>예약·일정</t>
        </is>
      </c>
      <c r="B38" s="5" t="n"/>
      <c r="C38" s="5" t="n"/>
      <c r="D38" s="23">
        <f>COUNTIF($E$11:$E$30,A38)</f>
        <v/>
      </c>
      <c r="E38" s="24">
        <f>IFERROR(D38/COUNTA($B$11:$B$30),"")</f>
        <v/>
      </c>
      <c r="F38" s="25">
        <f>IF(COUNTIF($X$11:$X$30,A38)=0,"",ROUND(SUMIF($X$11:$X$30,A38,$I$11:$I$30)/MAX(1,COUNTIF($X$11:$X$30,A38)),1))</f>
        <v/>
      </c>
      <c r="G38" s="19" t="n"/>
      <c r="H38" s="9" t="n"/>
      <c r="J38" s="10" t="inlineStr">
        <is>
          <t>홈페이지</t>
        </is>
      </c>
      <c r="K38" s="5" t="n"/>
      <c r="L38" s="23">
        <f>COUNTIF($C$11:$C$30,J38)</f>
        <v/>
      </c>
      <c r="M38" s="24">
        <f>IFERROR(L38/COUNTA($B$11:$B$30),"")</f>
        <v/>
      </c>
      <c r="N38" s="12" t="n"/>
    </row>
    <row r="39" ht="20" customHeight="1">
      <c r="A39" s="10" t="inlineStr">
        <is>
          <t>불만·개선</t>
        </is>
      </c>
      <c r="B39" s="5" t="n"/>
      <c r="C39" s="5" t="n"/>
      <c r="D39" s="23">
        <f>COUNTIF($E$11:$E$30,A39)</f>
        <v/>
      </c>
      <c r="E39" s="24">
        <f>IFERROR(D39/COUNTA($B$11:$B$30),"")</f>
        <v/>
      </c>
      <c r="F39" s="25">
        <f>IF(COUNTIF($X$11:$X$30,A39)=0,"",ROUND(SUMIF($X$11:$X$30,A39,$I$11:$I$30)/MAX(1,COUNTIF($X$11:$X$30,A39)),1))</f>
        <v/>
      </c>
      <c r="G39" s="19" t="n"/>
      <c r="H39" s="9" t="n"/>
      <c r="J39" s="10" t="inlineStr">
        <is>
          <t>리뷰·댓글</t>
        </is>
      </c>
      <c r="K39" s="5" t="n"/>
      <c r="L39" s="23">
        <f>COUNTIF($C$11:$C$30,J39)</f>
        <v/>
      </c>
      <c r="M39" s="24">
        <f>IFERROR(L39/COUNTA($B$11:$B$30),"")</f>
        <v/>
      </c>
      <c r="N39" s="12" t="n"/>
    </row>
    <row r="40" ht="20" customHeight="1">
      <c r="A40" s="10" t="inlineStr">
        <is>
          <t>기타</t>
        </is>
      </c>
      <c r="B40" s="5" t="n"/>
      <c r="C40" s="5" t="n"/>
      <c r="D40" s="23">
        <f>COUNTIF($E$11:$E$30,A40)</f>
        <v/>
      </c>
      <c r="E40" s="24">
        <f>IFERROR(D40/COUNTA($B$11:$B$30),"")</f>
        <v/>
      </c>
      <c r="F40" s="25">
        <f>IF(COUNTIF($X$11:$X$30,A40)=0,"",ROUND(SUMIF($X$11:$X$30,A40,$I$11:$I$30)/MAX(1,COUNTIF($X$11:$X$30,A40)),1))</f>
        <v/>
      </c>
      <c r="G40" s="19" t="n"/>
      <c r="H40" s="9" t="n"/>
    </row>
    <row r="42">
      <c r="A42" s="26" t="inlineStr">
        <is>
          <t>쓰는 법</t>
        </is>
      </c>
    </row>
    <row r="43">
      <c r="A43" s="27" t="inlineStr">
        <is>
          <t>1. 문의가 오면 접수 일시·채널·유형·내용을 적고, 답하면 답변 일시를 적어요. 응답 시간과 '목표 내' 여부가 계산돼요.</t>
        </is>
      </c>
    </row>
    <row r="44">
      <c r="A44" s="27" t="inlineStr">
        <is>
          <t>2. 답변 일시가 비어 있고 하루가 지나면 '답변 지연'이 빨갛게 떠요. 매일 아침 처리 신호 칸부터 확인하세요.</t>
        </is>
      </c>
    </row>
    <row r="45">
      <c r="A45" s="27" t="inlineStr">
        <is>
          <t>3. 같은 질문이 자주 오면 '자주 묻는 질문'에 ○, ② 대표 답변 칸에 답을 적어 두고 복사해서 쓰거나 공지로 올려요.</t>
        </is>
      </c>
    </row>
    <row r="46">
      <c r="A46" s="27" t="inlineStr">
        <is>
          <t>4. 고객 이름·연락처는 처리에 필요한 만큼만 적고(닉네임 권장), 처리가 끝나면 정리하세요.</t>
        </is>
      </c>
    </row>
  </sheetData>
  <mergeCells count="56">
    <mergeCell ref="J39:K39"/>
    <mergeCell ref="A9:N9"/>
    <mergeCell ref="C6:D6"/>
    <mergeCell ref="M34:N34"/>
    <mergeCell ref="A37:C37"/>
    <mergeCell ref="J38:K38"/>
    <mergeCell ref="D33"/>
    <mergeCell ref="G36:H36"/>
    <mergeCell ref="J37:K37"/>
    <mergeCell ref="M39:N39"/>
    <mergeCell ref="A45:N45"/>
    <mergeCell ref="A6:B6"/>
    <mergeCell ref="G39:H39"/>
    <mergeCell ref="A1:N1"/>
    <mergeCell ref="A33:C33"/>
    <mergeCell ref="J34:K34"/>
    <mergeCell ref="M35:N35"/>
    <mergeCell ref="A7:B7"/>
    <mergeCell ref="G7:H7"/>
    <mergeCell ref="G38:H38"/>
    <mergeCell ref="A44:N44"/>
    <mergeCell ref="G37:H37"/>
    <mergeCell ref="E33"/>
    <mergeCell ref="G6:H6"/>
    <mergeCell ref="A35:C35"/>
    <mergeCell ref="J36:K36"/>
    <mergeCell ref="L6:N6"/>
    <mergeCell ref="I4:N4"/>
    <mergeCell ref="A38:C38"/>
    <mergeCell ref="A46:N46"/>
    <mergeCell ref="J35:K35"/>
    <mergeCell ref="G34:H34"/>
    <mergeCell ref="E6:F6"/>
    <mergeCell ref="M37:N37"/>
    <mergeCell ref="G33:H33"/>
    <mergeCell ref="A2:N2"/>
    <mergeCell ref="A40:C40"/>
    <mergeCell ref="M36:N36"/>
    <mergeCell ref="M33:N33"/>
    <mergeCell ref="A39:C39"/>
    <mergeCell ref="F33"/>
    <mergeCell ref="L33"/>
    <mergeCell ref="A34:C34"/>
    <mergeCell ref="A32:N32"/>
    <mergeCell ref="I6:K6"/>
    <mergeCell ref="A4:B4"/>
    <mergeCell ref="L7:N7"/>
    <mergeCell ref="G35:H35"/>
    <mergeCell ref="A36:C36"/>
    <mergeCell ref="C7:D7"/>
    <mergeCell ref="E7:F7"/>
    <mergeCell ref="M38:N38"/>
    <mergeCell ref="J33:K33"/>
    <mergeCell ref="A43:N43"/>
    <mergeCell ref="G40:H40"/>
    <mergeCell ref="I7:K7"/>
  </mergeCells>
  <conditionalFormatting sqref="L11:L30">
    <cfRule type="expression" priority="1" dxfId="0">
      <formula>$L11="답변 지연"</formula>
    </cfRule>
    <cfRule type="expression" priority="2" dxfId="1">
      <formula>OR($L11="답변 대기",$L11="후속 처리")</formula>
    </cfRule>
  </conditionalFormatting>
  <conditionalFormatting sqref="J11:J30">
    <cfRule type="expression" priority="3" dxfId="0">
      <formula>$J11="×"</formula>
    </cfRule>
    <cfRule type="expression" priority="4" dxfId="2">
      <formula>$J11="○"</formula>
    </cfRule>
  </conditionalFormatting>
  <conditionalFormatting sqref="E11:E30">
    <cfRule type="expression" priority="5" dxfId="3">
      <formula>$E11="불만·개선"</formula>
    </cfRule>
  </conditionalFormatting>
  <conditionalFormatting sqref="D34:F40">
    <cfRule type="expression" priority="6" dxfId="4">
      <formula>$D34=0</formula>
    </cfRule>
  </conditionalFormatting>
  <conditionalFormatting sqref="L34:N39">
    <cfRule type="expression" priority="7" dxfId="4">
      <formula>$L34=0</formula>
    </cfRule>
  </conditionalFormatting>
  <dataValidations count="4">
    <dataValidation sqref="C11:C30" showDropDown="0" showInputMessage="0" showErrorMessage="0" allowBlank="1" type="list">
      <formula1>"인스타 DM,카카오 채널,전화,메일,홈페이지,리뷰·댓글"</formula1>
    </dataValidation>
    <dataValidation sqref="E11:E30" showDropDown="0" showInputMessage="0" showErrorMessage="0" allowBlank="1" type="list">
      <formula1>"상품 문의,주문·결제,배송,교환·환불,예약·일정,불만·개선,기타"</formula1>
    </dataValidation>
    <dataValidation sqref="K11:K30" showDropDown="0" showInputMessage="0" showErrorMessage="0" allowBlank="1" type="list">
      <formula1>"대기,답변 완료,처리 중,종결"</formula1>
    </dataValidation>
    <dataValidation sqref="M11:M30" showDropDown="0" showInputMessage="1" showErrorMessage="0" allowBlank="1" prompt="같은 질문이 자주 오면 ○ → 공지·자동 답변 후보" type="list">
      <formula1>"○"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