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비품 대장" sheetId="1" state="visible" r:id="rId1"/>
    <sheet xmlns:r="http://schemas.openxmlformats.org/officeDocument/2006/relationships" name="작성 예시" sheetId="2" state="visible" r:id="rId2"/>
  </sheets>
  <definedNames>
    <definedName name="_xlnm.Print_Area" localSheetId="0">'비품 대장'!$A$1:$R$46</definedName>
    <definedName name="_xlnm.Print_Area" localSheetId="1">'작성 예시'!$A$1:$R$46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0.0"/>
    <numFmt numFmtId="166" formatCode="0&quot;개&quot;"/>
    <numFmt numFmtId="167" formatCode="0&quot;건&quot;"/>
  </numFmts>
  <fonts count="12">
    <font>
      <name val="Calibri"/>
      <family val="2"/>
      <color theme="1"/>
      <sz val="11"/>
      <scheme val="minor"/>
    </font>
    <font>
      <name val="맑은 고딕"/>
      <b val="1"/>
      <color rgb="002F7D4F"/>
      <sz val="18"/>
    </font>
    <font>
      <name val="맑은 고딕"/>
      <color rgb="006A7268"/>
      <sz val="9"/>
    </font>
    <font>
      <name val="맑은 고딕"/>
      <b val="1"/>
      <color rgb="001F2A1F"/>
      <sz val="10"/>
    </font>
    <font>
      <name val="맑은 고딕"/>
      <color rgb="001F2A1F"/>
      <sz val="10"/>
    </font>
    <font>
      <name val="맑은 고딕"/>
      <b val="1"/>
      <color rgb="00FFFFFF"/>
      <sz val="11"/>
    </font>
    <font>
      <name val="맑은 고딕"/>
      <b val="1"/>
      <color rgb="00FFFFFF"/>
      <sz val="9"/>
    </font>
    <font>
      <name val="맑은 고딕"/>
      <color rgb="001F2A1F"/>
      <sz val="9"/>
    </font>
    <font>
      <name val="맑은 고딕"/>
      <b val="1"/>
      <color rgb="001F2A1F"/>
      <sz val="9"/>
    </font>
    <font>
      <name val="맑은 고딕"/>
      <b val="1"/>
      <color rgb="002F7D4F"/>
      <sz val="13"/>
    </font>
    <font>
      <name val="맑은 고딕"/>
      <b val="1"/>
      <color rgb="00FFFFFF"/>
      <sz val="10"/>
    </font>
    <font>
      <name val="맑은 고딕"/>
      <b val="1"/>
      <color rgb="002F7D4F"/>
      <sz val="10"/>
    </font>
  </fonts>
  <fills count="5">
    <fill>
      <patternFill/>
    </fill>
    <fill>
      <patternFill patternType="gray125"/>
    </fill>
    <fill>
      <patternFill patternType="solid">
        <fgColor rgb="00E6F1EA"/>
      </patternFill>
    </fill>
    <fill>
      <patternFill patternType="solid">
        <fgColor rgb="00F6F4EE"/>
      </patternFill>
    </fill>
    <fill>
      <patternFill patternType="solid">
        <fgColor rgb="002F7D4F"/>
      </patternFill>
    </fill>
  </fills>
  <borders count="3">
    <border>
      <left/>
      <right/>
      <top/>
      <bottom/>
      <diagonal/>
    </border>
    <border>
      <bottom style="medium">
        <color rgb="002F7D4F"/>
      </bottom>
    </border>
    <border>
      <left style="thin">
        <color rgb="00C9CEC4"/>
      </left>
      <right style="thin">
        <color rgb="00C9CEC4"/>
      </right>
      <top style="thin">
        <color rgb="00C9CEC4"/>
      </top>
      <bottom style="thin">
        <color rgb="00C9CEC4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2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2" borderId="2" pivotButton="0" quotePrefix="0" xfId="0"/>
    <xf numFmtId="164" fontId="4" fillId="3" borderId="2" applyAlignment="1" pivotButton="0" quotePrefix="0" xfId="0">
      <alignment horizontal="center" vertical="center" wrapText="1"/>
    </xf>
    <xf numFmtId="0" fontId="0" fillId="3" borderId="2" pivotButton="0" quotePrefix="0" xfId="0"/>
    <xf numFmtId="0" fontId="4" fillId="0" borderId="2" applyAlignment="1" pivotButton="0" quotePrefix="0" xfId="0">
      <alignment horizontal="left" vertical="center" wrapText="1"/>
    </xf>
    <xf numFmtId="0" fontId="8" fillId="2" borderId="2" applyAlignment="1" pivotButton="0" quotePrefix="0" xfId="0">
      <alignment horizontal="center" vertical="center" wrapText="1"/>
    </xf>
    <xf numFmtId="166" fontId="9" fillId="3" borderId="2" applyAlignment="1" pivotButton="0" quotePrefix="0" xfId="0">
      <alignment horizontal="center" vertical="center" wrapText="1"/>
    </xf>
    <xf numFmtId="3" fontId="9" fillId="3" borderId="2" applyAlignment="1" pivotButton="0" quotePrefix="0" xfId="0">
      <alignment horizontal="center" vertical="center" wrapText="1"/>
    </xf>
    <xf numFmtId="167" fontId="9" fillId="3" borderId="2" applyAlignment="1" pivotButton="0" quotePrefix="0" xfId="0">
      <alignment horizontal="center" vertical="center" wrapText="1"/>
    </xf>
    <xf numFmtId="0" fontId="5" fillId="4" borderId="0" applyAlignment="1" pivotButton="0" quotePrefix="0" xfId="0">
      <alignment horizontal="left" vertical="center" wrapText="1"/>
    </xf>
    <xf numFmtId="0" fontId="6" fillId="4" borderId="2" applyAlignment="1" pivotButton="0" quotePrefix="0" xfId="0">
      <alignment horizontal="center" vertical="center" wrapText="1"/>
    </xf>
    <xf numFmtId="0" fontId="7" fillId="0" borderId="2" applyAlignment="1" pivotButton="0" quotePrefix="0" xfId="0">
      <alignment horizontal="center" vertical="center" wrapText="1"/>
    </xf>
    <xf numFmtId="0" fontId="7" fillId="0" borderId="2" applyAlignment="1" pivotButton="0" quotePrefix="0" xfId="0">
      <alignment horizontal="left" vertical="center" wrapText="1"/>
    </xf>
    <xf numFmtId="3" fontId="7" fillId="0" borderId="2" applyAlignment="1" pivotButton="0" quotePrefix="0" xfId="0">
      <alignment horizontal="center" vertical="center" wrapText="1"/>
    </xf>
    <xf numFmtId="164" fontId="7" fillId="0" borderId="2" applyAlignment="1" pivotButton="0" quotePrefix="0" xfId="0">
      <alignment horizontal="center" vertical="center" wrapText="1"/>
    </xf>
    <xf numFmtId="3" fontId="7" fillId="0" borderId="2" applyAlignment="1" pivotButton="0" quotePrefix="0" xfId="0">
      <alignment horizontal="right" vertical="center"/>
    </xf>
    <xf numFmtId="3" fontId="7" fillId="3" borderId="2" applyAlignment="1" pivotButton="0" quotePrefix="0" xfId="0">
      <alignment horizontal="right" vertical="center"/>
    </xf>
    <xf numFmtId="165" fontId="7" fillId="3" borderId="2" applyAlignment="1" pivotButton="0" quotePrefix="0" xfId="0">
      <alignment horizontal="center" vertical="center" wrapText="1"/>
    </xf>
    <xf numFmtId="164" fontId="7" fillId="3" borderId="2" applyAlignment="1" pivotButton="0" quotePrefix="0" xfId="0">
      <alignment horizontal="center" vertical="center" wrapText="1"/>
    </xf>
    <xf numFmtId="0" fontId="7" fillId="3" borderId="2" applyAlignment="1" pivotButton="0" quotePrefix="0" xfId="0">
      <alignment horizontal="center" vertical="center" wrapText="1"/>
    </xf>
    <xf numFmtId="3" fontId="3" fillId="3" borderId="2" applyAlignment="1" pivotButton="0" quotePrefix="0" xfId="0">
      <alignment horizontal="right" vertical="center"/>
    </xf>
    <xf numFmtId="0" fontId="4" fillId="2" borderId="2" applyAlignment="1" pivotButton="0" quotePrefix="0" xfId="0">
      <alignment horizontal="left" vertical="center" wrapText="1"/>
    </xf>
    <xf numFmtId="0" fontId="10" fillId="4" borderId="2" applyAlignment="1" pivotButton="0" quotePrefix="0" xfId="0">
      <alignment horizontal="center" vertical="center" wrapText="1"/>
    </xf>
    <xf numFmtId="0" fontId="0" fillId="4" borderId="2" pivotButton="0" quotePrefix="0" xfId="0"/>
    <xf numFmtId="0" fontId="4" fillId="3" borderId="2" applyAlignment="1" pivotButton="0" quotePrefix="0" xfId="0">
      <alignment horizontal="left" vertical="center" wrapText="1"/>
    </xf>
    <xf numFmtId="164" fontId="4" fillId="0" borderId="2" applyAlignment="1" pivotButton="0" quotePrefix="0" xfId="0">
      <alignment horizontal="center" vertical="center" wrapText="1"/>
    </xf>
    <xf numFmtId="3" fontId="4" fillId="0" borderId="2" applyAlignment="1" pivotButton="0" quotePrefix="0" xfId="0">
      <alignment horizontal="right" vertical="center"/>
    </xf>
    <xf numFmtId="0" fontId="11" fillId="0" borderId="0" pivotButton="0" quotePrefix="0" xfId="0"/>
    <xf numFmtId="0" fontId="2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dxfs count="4">
    <dxf>
      <font>
        <b val="1"/>
        <color rgb="00B3261E"/>
      </font>
      <fill>
        <patternFill patternType="solid">
          <fgColor rgb="00FCE8E6"/>
          <bgColor rgb="00FCE8E6"/>
        </patternFill>
      </fill>
    </dxf>
    <dxf>
      <font>
        <b val="1"/>
        <color rgb="008A6100"/>
      </font>
      <fill>
        <patternFill patternType="solid">
          <fgColor rgb="00FFF4CC"/>
          <bgColor rgb="00FFF4CC"/>
        </patternFill>
      </fill>
    </dxf>
    <dxf>
      <font>
        <color rgb="001E7B3A"/>
      </font>
      <fill>
        <patternFill patternType="solid">
          <fgColor rgb="00E3F2E7"/>
          <bgColor rgb="00E3F2E7"/>
        </patternFill>
      </fill>
    </dxf>
    <dxf>
      <font>
        <color rgb="00A3A9A1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R44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15" customWidth="1" min="2" max="2"/>
    <col width="10" customWidth="1" min="3" max="3"/>
    <col width="13" customWidth="1" min="4" max="4"/>
    <col width="5" customWidth="1" min="5" max="5"/>
    <col width="10" customWidth="1" min="6" max="6"/>
    <col width="10" customWidth="1" min="7" max="7"/>
    <col width="11" customWidth="1" min="8" max="8"/>
    <col width="6" customWidth="1" min="9" max="9"/>
    <col width="7" customWidth="1" min="10" max="10"/>
    <col width="11" customWidth="1" min="11" max="11"/>
    <col width="10" customWidth="1" min="12" max="12"/>
    <col width="7" customWidth="1" min="13" max="13"/>
    <col width="10" customWidth="1" min="14" max="14"/>
    <col width="10" customWidth="1" min="15" max="15"/>
    <col width="9" customWidth="1" min="16" max="16"/>
    <col width="10" customWidth="1" min="17" max="17"/>
    <col width="15" customWidth="1" min="18" max="18"/>
  </cols>
  <sheetData>
    <row r="1" ht="34" customHeight="1">
      <c r="A1" s="1" t="inlineStr">
        <is>
          <t>비품 · 장비 관리 대장</t>
        </is>
      </c>
    </row>
    <row r="2">
      <c r="A2" s="2" t="inlineStr">
        <is>
          <t>장비를 사면 한 줄 — 구입 금액·장부가 참고·다음 점검일·점검 알림이 자동으로 계산됩니다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</row>
    <row r="4" ht="24" customHeight="1">
      <c r="A4" s="4" t="inlineStr">
        <is>
          <t>사업장</t>
        </is>
      </c>
      <c r="B4" s="5" t="n"/>
      <c r="C4" s="6" t="n"/>
      <c r="D4" s="6" t="n"/>
      <c r="E4" s="4" t="inlineStr">
        <is>
          <t>기준일</t>
        </is>
      </c>
      <c r="F4" s="7" t="n"/>
      <c r="G4" s="8">
        <f>TODAY()</f>
        <v/>
      </c>
      <c r="H4" s="9" t="n"/>
      <c r="I4" s="4" t="inlineStr">
        <is>
          <t>관리 담당</t>
        </is>
      </c>
      <c r="J4" s="7" t="n"/>
      <c r="K4" s="5" t="n"/>
      <c r="L4" s="6" t="n"/>
      <c r="M4" s="4" t="inlineStr">
        <is>
          <t>자산번호 규칙</t>
        </is>
      </c>
      <c r="N4" s="7" t="n"/>
      <c r="O4" s="10" t="inlineStr">
        <is>
          <t>예: 주방-001, 전자-001</t>
        </is>
      </c>
      <c r="P4" s="6" t="n"/>
      <c r="Q4" s="6" t="n"/>
      <c r="R4" s="6" t="n"/>
    </row>
    <row r="6" ht="18" customHeight="1">
      <c r="A6" s="11" t="inlineStr">
        <is>
          <t>등록 품목</t>
        </is>
      </c>
      <c r="B6" s="7" t="n"/>
      <c r="C6" s="7" t="n"/>
      <c r="D6" s="11" t="inlineStr">
        <is>
          <t>총 구입 금액</t>
        </is>
      </c>
      <c r="E6" s="7" t="n"/>
      <c r="F6" s="7" t="n"/>
      <c r="G6" s="11" t="inlineStr">
        <is>
          <t>장부가 참고 합계</t>
        </is>
      </c>
      <c r="H6" s="7" t="n"/>
      <c r="I6" s="7" t="n"/>
      <c r="J6" s="11" t="inlineStr">
        <is>
          <t>점검 지남</t>
        </is>
      </c>
      <c r="K6" s="7" t="n"/>
      <c r="L6" s="7" t="n"/>
      <c r="M6" s="11" t="inlineStr">
        <is>
          <t>점검 임박(14일)</t>
        </is>
      </c>
      <c r="N6" s="7" t="n"/>
      <c r="O6" s="7" t="n"/>
      <c r="P6" s="11" t="inlineStr">
        <is>
          <t>수리 확인</t>
        </is>
      </c>
      <c r="Q6" s="7" t="n"/>
      <c r="R6" s="7" t="n"/>
    </row>
    <row r="7" ht="30" customHeight="1">
      <c r="A7" s="12">
        <f>IF(COUNTA($B$11:$B$25)=0,"",COUNTA($B$11:$B$25))</f>
        <v/>
      </c>
      <c r="B7" s="9" t="n"/>
      <c r="C7" s="9" t="n"/>
      <c r="D7" s="13">
        <f>IF(COUNTA($B$11:$B$25)=0,"",$H$26)</f>
        <v/>
      </c>
      <c r="E7" s="9" t="n"/>
      <c r="F7" s="9" t="n"/>
      <c r="G7" s="13">
        <f>IF(COUNTA($B$11:$B$25)=0,"",$K$26)</f>
        <v/>
      </c>
      <c r="H7" s="9" t="n"/>
      <c r="I7" s="9" t="n"/>
      <c r="J7" s="14">
        <f>IF(COUNTA($B$11:$B$25)=0,"",COUNTIF($Q$11:$Q$25,"점검 지남"))</f>
        <v/>
      </c>
      <c r="K7" s="9" t="n"/>
      <c r="L7" s="9" t="n"/>
      <c r="M7" s="14">
        <f>IF(COUNTA($B$11:$B$25)=0,"",COUNTIF($Q$11:$Q$25,"점검 임박"))</f>
        <v/>
      </c>
      <c r="N7" s="9" t="n"/>
      <c r="O7" s="9" t="n"/>
      <c r="P7" s="14">
        <f>IF(COUNTA($B$11:$B$25)=0,"",COUNTIF($Q$11:$Q$25,"수리 확인"))</f>
        <v/>
      </c>
      <c r="Q7" s="9" t="n"/>
      <c r="R7" s="9" t="n"/>
    </row>
    <row r="9" ht="22" customHeight="1">
      <c r="A9" s="15" t="inlineStr">
        <is>
          <t>① 장비 목록   ·   점검 주기(개월)를 고르면 다음 점검일이 나와요</t>
        </is>
      </c>
    </row>
    <row r="10" ht="30" customHeight="1">
      <c r="A10" s="16" t="inlineStr">
        <is>
          <t>자산번호</t>
        </is>
      </c>
      <c r="B10" s="16" t="inlineStr">
        <is>
          <t>품목</t>
        </is>
      </c>
      <c r="C10" s="16" t="inlineStr">
        <is>
          <t>분류</t>
        </is>
      </c>
      <c r="D10" s="16" t="inlineStr">
        <is>
          <t>모델 · 제조사</t>
        </is>
      </c>
      <c r="E10" s="16" t="inlineStr">
        <is>
          <t>수량</t>
        </is>
      </c>
      <c r="F10" s="16" t="inlineStr">
        <is>
          <t>구입일</t>
        </is>
      </c>
      <c r="G10" s="16" t="inlineStr">
        <is>
          <t>단가</t>
        </is>
      </c>
      <c r="H10" s="16" t="inlineStr">
        <is>
          <t>구입 금액</t>
        </is>
      </c>
      <c r="I10" s="16" t="inlineStr">
        <is>
          <t>내용연수(년)</t>
        </is>
      </c>
      <c r="J10" s="16" t="inlineStr">
        <is>
          <t>경과(년)</t>
        </is>
      </c>
      <c r="K10" s="16" t="inlineStr">
        <is>
          <t>장부가 참고</t>
        </is>
      </c>
      <c r="L10" s="16" t="inlineStr">
        <is>
          <t>위치</t>
        </is>
      </c>
      <c r="M10" s="16" t="inlineStr">
        <is>
          <t>점검 주기(월)</t>
        </is>
      </c>
      <c r="N10" s="16" t="inlineStr">
        <is>
          <t>최근 점검</t>
        </is>
      </c>
      <c r="O10" s="16" t="inlineStr">
        <is>
          <t>다음 점검</t>
        </is>
      </c>
      <c r="P10" s="16" t="inlineStr">
        <is>
          <t>상태</t>
        </is>
      </c>
      <c r="Q10" s="16" t="inlineStr">
        <is>
          <t>알림</t>
        </is>
      </c>
      <c r="R10" s="16" t="inlineStr">
        <is>
          <t>A/S 연락처 · 메모</t>
        </is>
      </c>
    </row>
    <row r="11" ht="20" customHeight="1">
      <c r="A11" s="17" t="n"/>
      <c r="B11" s="18" t="n"/>
      <c r="C11" s="17" t="n"/>
      <c r="D11" s="18" t="n"/>
      <c r="E11" s="19" t="n"/>
      <c r="F11" s="20" t="n"/>
      <c r="G11" s="21" t="n"/>
      <c r="H11" s="22">
        <f>IF(OR(E11="",G11=""),"",E11*G11)</f>
        <v/>
      </c>
      <c r="I11" s="17" t="n"/>
      <c r="J11" s="23">
        <f>IF(F11="","",ROUNDDOWN(($G$4-F11)/365,1))</f>
        <v/>
      </c>
      <c r="K11" s="22">
        <f>IF(OR(H11="",I11="",J11=""),"",IF(P11="폐기",0,ROUND(H11*MAX(0,1-J11/MAX(1,I11)),-2)))</f>
        <v/>
      </c>
      <c r="L11" s="17" t="n"/>
      <c r="M11" s="17" t="n"/>
      <c r="N11" s="20" t="n"/>
      <c r="O11" s="24">
        <f>IF(OR(P11="폐기",M11=""),"",IF(N11&lt;&gt;"",EDATE(N11,M11),IF(F11&lt;&gt;"",EDATE(F11,M11),"")))</f>
        <v/>
      </c>
      <c r="P11" s="17" t="n"/>
      <c r="Q11" s="25">
        <f>IF(B11="","",IF(P11="폐기","",IF(OR(P11="수리 필요",P11="수리 중"),"수리 확인",IF(O11="","",IF(O11&lt;$G$4,"점검 지남",IF(O11-$G$4&lt;=14,"점검 임박","정상"))))))</f>
        <v/>
      </c>
      <c r="R11" s="18" t="n"/>
    </row>
    <row r="12" ht="20" customHeight="1">
      <c r="A12" s="17" t="n"/>
      <c r="B12" s="18" t="n"/>
      <c r="C12" s="17" t="n"/>
      <c r="D12" s="18" t="n"/>
      <c r="E12" s="19" t="n"/>
      <c r="F12" s="20" t="n"/>
      <c r="G12" s="21" t="n"/>
      <c r="H12" s="22">
        <f>IF(OR(E12="",G12=""),"",E12*G12)</f>
        <v/>
      </c>
      <c r="I12" s="17" t="n"/>
      <c r="J12" s="23">
        <f>IF(F12="","",ROUNDDOWN(($G$4-F12)/365,1))</f>
        <v/>
      </c>
      <c r="K12" s="22">
        <f>IF(OR(H12="",I12="",J12=""),"",IF(P12="폐기",0,ROUND(H12*MAX(0,1-J12/MAX(1,I12)),-2)))</f>
        <v/>
      </c>
      <c r="L12" s="17" t="n"/>
      <c r="M12" s="17" t="n"/>
      <c r="N12" s="20" t="n"/>
      <c r="O12" s="24">
        <f>IF(OR(P12="폐기",M12=""),"",IF(N12&lt;&gt;"",EDATE(N12,M12),IF(F12&lt;&gt;"",EDATE(F12,M12),"")))</f>
        <v/>
      </c>
      <c r="P12" s="17" t="n"/>
      <c r="Q12" s="25">
        <f>IF(B12="","",IF(P12="폐기","",IF(OR(P12="수리 필요",P12="수리 중"),"수리 확인",IF(O12="","",IF(O12&lt;$G$4,"점검 지남",IF(O12-$G$4&lt;=14,"점검 임박","정상"))))))</f>
        <v/>
      </c>
      <c r="R12" s="18" t="n"/>
    </row>
    <row r="13" ht="20" customHeight="1">
      <c r="A13" s="17" t="n"/>
      <c r="B13" s="18" t="n"/>
      <c r="C13" s="17" t="n"/>
      <c r="D13" s="18" t="n"/>
      <c r="E13" s="19" t="n"/>
      <c r="F13" s="20" t="n"/>
      <c r="G13" s="21" t="n"/>
      <c r="H13" s="22">
        <f>IF(OR(E13="",G13=""),"",E13*G13)</f>
        <v/>
      </c>
      <c r="I13" s="17" t="n"/>
      <c r="J13" s="23">
        <f>IF(F13="","",ROUNDDOWN(($G$4-F13)/365,1))</f>
        <v/>
      </c>
      <c r="K13" s="22">
        <f>IF(OR(H13="",I13="",J13=""),"",IF(P13="폐기",0,ROUND(H13*MAX(0,1-J13/MAX(1,I13)),-2)))</f>
        <v/>
      </c>
      <c r="L13" s="17" t="n"/>
      <c r="M13" s="17" t="n"/>
      <c r="N13" s="20" t="n"/>
      <c r="O13" s="24">
        <f>IF(OR(P13="폐기",M13=""),"",IF(N13&lt;&gt;"",EDATE(N13,M13),IF(F13&lt;&gt;"",EDATE(F13,M13),"")))</f>
        <v/>
      </c>
      <c r="P13" s="17" t="n"/>
      <c r="Q13" s="25">
        <f>IF(B13="","",IF(P13="폐기","",IF(OR(P13="수리 필요",P13="수리 중"),"수리 확인",IF(O13="","",IF(O13&lt;$G$4,"점검 지남",IF(O13-$G$4&lt;=14,"점검 임박","정상"))))))</f>
        <v/>
      </c>
      <c r="R13" s="18" t="n"/>
    </row>
    <row r="14" ht="20" customHeight="1">
      <c r="A14" s="17" t="n"/>
      <c r="B14" s="18" t="n"/>
      <c r="C14" s="17" t="n"/>
      <c r="D14" s="18" t="n"/>
      <c r="E14" s="19" t="n"/>
      <c r="F14" s="20" t="n"/>
      <c r="G14" s="21" t="n"/>
      <c r="H14" s="22">
        <f>IF(OR(E14="",G14=""),"",E14*G14)</f>
        <v/>
      </c>
      <c r="I14" s="17" t="n"/>
      <c r="J14" s="23">
        <f>IF(F14="","",ROUNDDOWN(($G$4-F14)/365,1))</f>
        <v/>
      </c>
      <c r="K14" s="22">
        <f>IF(OR(H14="",I14="",J14=""),"",IF(P14="폐기",0,ROUND(H14*MAX(0,1-J14/MAX(1,I14)),-2)))</f>
        <v/>
      </c>
      <c r="L14" s="17" t="n"/>
      <c r="M14" s="17" t="n"/>
      <c r="N14" s="20" t="n"/>
      <c r="O14" s="24">
        <f>IF(OR(P14="폐기",M14=""),"",IF(N14&lt;&gt;"",EDATE(N14,M14),IF(F14&lt;&gt;"",EDATE(F14,M14),"")))</f>
        <v/>
      </c>
      <c r="P14" s="17" t="n"/>
      <c r="Q14" s="25">
        <f>IF(B14="","",IF(P14="폐기","",IF(OR(P14="수리 필요",P14="수리 중"),"수리 확인",IF(O14="","",IF(O14&lt;$G$4,"점검 지남",IF(O14-$G$4&lt;=14,"점검 임박","정상"))))))</f>
        <v/>
      </c>
      <c r="R14" s="18" t="n"/>
    </row>
    <row r="15" ht="20" customHeight="1">
      <c r="A15" s="17" t="n"/>
      <c r="B15" s="18" t="n"/>
      <c r="C15" s="17" t="n"/>
      <c r="D15" s="18" t="n"/>
      <c r="E15" s="19" t="n"/>
      <c r="F15" s="20" t="n"/>
      <c r="G15" s="21" t="n"/>
      <c r="H15" s="22">
        <f>IF(OR(E15="",G15=""),"",E15*G15)</f>
        <v/>
      </c>
      <c r="I15" s="17" t="n"/>
      <c r="J15" s="23">
        <f>IF(F15="","",ROUNDDOWN(($G$4-F15)/365,1))</f>
        <v/>
      </c>
      <c r="K15" s="22">
        <f>IF(OR(H15="",I15="",J15=""),"",IF(P15="폐기",0,ROUND(H15*MAX(0,1-J15/MAX(1,I15)),-2)))</f>
        <v/>
      </c>
      <c r="L15" s="17" t="n"/>
      <c r="M15" s="17" t="n"/>
      <c r="N15" s="20" t="n"/>
      <c r="O15" s="24">
        <f>IF(OR(P15="폐기",M15=""),"",IF(N15&lt;&gt;"",EDATE(N15,M15),IF(F15&lt;&gt;"",EDATE(F15,M15),"")))</f>
        <v/>
      </c>
      <c r="P15" s="17" t="n"/>
      <c r="Q15" s="25">
        <f>IF(B15="","",IF(P15="폐기","",IF(OR(P15="수리 필요",P15="수리 중"),"수리 확인",IF(O15="","",IF(O15&lt;$G$4,"점검 지남",IF(O15-$G$4&lt;=14,"점검 임박","정상"))))))</f>
        <v/>
      </c>
      <c r="R15" s="18" t="n"/>
    </row>
    <row r="16" ht="20" customHeight="1">
      <c r="A16" s="17" t="n"/>
      <c r="B16" s="18" t="n"/>
      <c r="C16" s="17" t="n"/>
      <c r="D16" s="18" t="n"/>
      <c r="E16" s="19" t="n"/>
      <c r="F16" s="20" t="n"/>
      <c r="G16" s="21" t="n"/>
      <c r="H16" s="22">
        <f>IF(OR(E16="",G16=""),"",E16*G16)</f>
        <v/>
      </c>
      <c r="I16" s="17" t="n"/>
      <c r="J16" s="23">
        <f>IF(F16="","",ROUNDDOWN(($G$4-F16)/365,1))</f>
        <v/>
      </c>
      <c r="K16" s="22">
        <f>IF(OR(H16="",I16="",J16=""),"",IF(P16="폐기",0,ROUND(H16*MAX(0,1-J16/MAX(1,I16)),-2)))</f>
        <v/>
      </c>
      <c r="L16" s="17" t="n"/>
      <c r="M16" s="17" t="n"/>
      <c r="N16" s="20" t="n"/>
      <c r="O16" s="24">
        <f>IF(OR(P16="폐기",M16=""),"",IF(N16&lt;&gt;"",EDATE(N16,M16),IF(F16&lt;&gt;"",EDATE(F16,M16),"")))</f>
        <v/>
      </c>
      <c r="P16" s="17" t="n"/>
      <c r="Q16" s="25">
        <f>IF(B16="","",IF(P16="폐기","",IF(OR(P16="수리 필요",P16="수리 중"),"수리 확인",IF(O16="","",IF(O16&lt;$G$4,"점검 지남",IF(O16-$G$4&lt;=14,"점검 임박","정상"))))))</f>
        <v/>
      </c>
      <c r="R16" s="18" t="n"/>
    </row>
    <row r="17" ht="20" customHeight="1">
      <c r="A17" s="17" t="n"/>
      <c r="B17" s="18" t="n"/>
      <c r="C17" s="17" t="n"/>
      <c r="D17" s="18" t="n"/>
      <c r="E17" s="19" t="n"/>
      <c r="F17" s="20" t="n"/>
      <c r="G17" s="21" t="n"/>
      <c r="H17" s="22">
        <f>IF(OR(E17="",G17=""),"",E17*G17)</f>
        <v/>
      </c>
      <c r="I17" s="17" t="n"/>
      <c r="J17" s="23">
        <f>IF(F17="","",ROUNDDOWN(($G$4-F17)/365,1))</f>
        <v/>
      </c>
      <c r="K17" s="22">
        <f>IF(OR(H17="",I17="",J17=""),"",IF(P17="폐기",0,ROUND(H17*MAX(0,1-J17/MAX(1,I17)),-2)))</f>
        <v/>
      </c>
      <c r="L17" s="17" t="n"/>
      <c r="M17" s="17" t="n"/>
      <c r="N17" s="20" t="n"/>
      <c r="O17" s="24">
        <f>IF(OR(P17="폐기",M17=""),"",IF(N17&lt;&gt;"",EDATE(N17,M17),IF(F17&lt;&gt;"",EDATE(F17,M17),"")))</f>
        <v/>
      </c>
      <c r="P17" s="17" t="n"/>
      <c r="Q17" s="25">
        <f>IF(B17="","",IF(P17="폐기","",IF(OR(P17="수리 필요",P17="수리 중"),"수리 확인",IF(O17="","",IF(O17&lt;$G$4,"점검 지남",IF(O17-$G$4&lt;=14,"점검 임박","정상"))))))</f>
        <v/>
      </c>
      <c r="R17" s="18" t="n"/>
    </row>
    <row r="18" ht="20" customHeight="1">
      <c r="A18" s="17" t="n"/>
      <c r="B18" s="18" t="n"/>
      <c r="C18" s="17" t="n"/>
      <c r="D18" s="18" t="n"/>
      <c r="E18" s="19" t="n"/>
      <c r="F18" s="20" t="n"/>
      <c r="G18" s="21" t="n"/>
      <c r="H18" s="22">
        <f>IF(OR(E18="",G18=""),"",E18*G18)</f>
        <v/>
      </c>
      <c r="I18" s="17" t="n"/>
      <c r="J18" s="23">
        <f>IF(F18="","",ROUNDDOWN(($G$4-F18)/365,1))</f>
        <v/>
      </c>
      <c r="K18" s="22">
        <f>IF(OR(H18="",I18="",J18=""),"",IF(P18="폐기",0,ROUND(H18*MAX(0,1-J18/MAX(1,I18)),-2)))</f>
        <v/>
      </c>
      <c r="L18" s="17" t="n"/>
      <c r="M18" s="17" t="n"/>
      <c r="N18" s="20" t="n"/>
      <c r="O18" s="24">
        <f>IF(OR(P18="폐기",M18=""),"",IF(N18&lt;&gt;"",EDATE(N18,M18),IF(F18&lt;&gt;"",EDATE(F18,M18),"")))</f>
        <v/>
      </c>
      <c r="P18" s="17" t="n"/>
      <c r="Q18" s="25">
        <f>IF(B18="","",IF(P18="폐기","",IF(OR(P18="수리 필요",P18="수리 중"),"수리 확인",IF(O18="","",IF(O18&lt;$G$4,"점검 지남",IF(O18-$G$4&lt;=14,"점검 임박","정상"))))))</f>
        <v/>
      </c>
      <c r="R18" s="18" t="n"/>
    </row>
    <row r="19" ht="20" customHeight="1">
      <c r="A19" s="17" t="n"/>
      <c r="B19" s="18" t="n"/>
      <c r="C19" s="17" t="n"/>
      <c r="D19" s="18" t="n"/>
      <c r="E19" s="19" t="n"/>
      <c r="F19" s="20" t="n"/>
      <c r="G19" s="21" t="n"/>
      <c r="H19" s="22">
        <f>IF(OR(E19="",G19=""),"",E19*G19)</f>
        <v/>
      </c>
      <c r="I19" s="17" t="n"/>
      <c r="J19" s="23">
        <f>IF(F19="","",ROUNDDOWN(($G$4-F19)/365,1))</f>
        <v/>
      </c>
      <c r="K19" s="22">
        <f>IF(OR(H19="",I19="",J19=""),"",IF(P19="폐기",0,ROUND(H19*MAX(0,1-J19/MAX(1,I19)),-2)))</f>
        <v/>
      </c>
      <c r="L19" s="17" t="n"/>
      <c r="M19" s="17" t="n"/>
      <c r="N19" s="20" t="n"/>
      <c r="O19" s="24">
        <f>IF(OR(P19="폐기",M19=""),"",IF(N19&lt;&gt;"",EDATE(N19,M19),IF(F19&lt;&gt;"",EDATE(F19,M19),"")))</f>
        <v/>
      </c>
      <c r="P19" s="17" t="n"/>
      <c r="Q19" s="25">
        <f>IF(B19="","",IF(P19="폐기","",IF(OR(P19="수리 필요",P19="수리 중"),"수리 확인",IF(O19="","",IF(O19&lt;$G$4,"점검 지남",IF(O19-$G$4&lt;=14,"점검 임박","정상"))))))</f>
        <v/>
      </c>
      <c r="R19" s="18" t="n"/>
    </row>
    <row r="20" ht="20" customHeight="1">
      <c r="A20" s="17" t="n"/>
      <c r="B20" s="18" t="n"/>
      <c r="C20" s="17" t="n"/>
      <c r="D20" s="18" t="n"/>
      <c r="E20" s="19" t="n"/>
      <c r="F20" s="20" t="n"/>
      <c r="G20" s="21" t="n"/>
      <c r="H20" s="22">
        <f>IF(OR(E20="",G20=""),"",E20*G20)</f>
        <v/>
      </c>
      <c r="I20" s="17" t="n"/>
      <c r="J20" s="23">
        <f>IF(F20="","",ROUNDDOWN(($G$4-F20)/365,1))</f>
        <v/>
      </c>
      <c r="K20" s="22">
        <f>IF(OR(H20="",I20="",J20=""),"",IF(P20="폐기",0,ROUND(H20*MAX(0,1-J20/MAX(1,I20)),-2)))</f>
        <v/>
      </c>
      <c r="L20" s="17" t="n"/>
      <c r="M20" s="17" t="n"/>
      <c r="N20" s="20" t="n"/>
      <c r="O20" s="24">
        <f>IF(OR(P20="폐기",M20=""),"",IF(N20&lt;&gt;"",EDATE(N20,M20),IF(F20&lt;&gt;"",EDATE(F20,M20),"")))</f>
        <v/>
      </c>
      <c r="P20" s="17" t="n"/>
      <c r="Q20" s="25">
        <f>IF(B20="","",IF(P20="폐기","",IF(OR(P20="수리 필요",P20="수리 중"),"수리 확인",IF(O20="","",IF(O20&lt;$G$4,"점검 지남",IF(O20-$G$4&lt;=14,"점검 임박","정상"))))))</f>
        <v/>
      </c>
      <c r="R20" s="18" t="n"/>
    </row>
    <row r="21" ht="20" customHeight="1">
      <c r="A21" s="17" t="n"/>
      <c r="B21" s="18" t="n"/>
      <c r="C21" s="17" t="n"/>
      <c r="D21" s="18" t="n"/>
      <c r="E21" s="19" t="n"/>
      <c r="F21" s="20" t="n"/>
      <c r="G21" s="21" t="n"/>
      <c r="H21" s="22">
        <f>IF(OR(E21="",G21=""),"",E21*G21)</f>
        <v/>
      </c>
      <c r="I21" s="17" t="n"/>
      <c r="J21" s="23">
        <f>IF(F21="","",ROUNDDOWN(($G$4-F21)/365,1))</f>
        <v/>
      </c>
      <c r="K21" s="22">
        <f>IF(OR(H21="",I21="",J21=""),"",IF(P21="폐기",0,ROUND(H21*MAX(0,1-J21/MAX(1,I21)),-2)))</f>
        <v/>
      </c>
      <c r="L21" s="17" t="n"/>
      <c r="M21" s="17" t="n"/>
      <c r="N21" s="20" t="n"/>
      <c r="O21" s="24">
        <f>IF(OR(P21="폐기",M21=""),"",IF(N21&lt;&gt;"",EDATE(N21,M21),IF(F21&lt;&gt;"",EDATE(F21,M21),"")))</f>
        <v/>
      </c>
      <c r="P21" s="17" t="n"/>
      <c r="Q21" s="25">
        <f>IF(B21="","",IF(P21="폐기","",IF(OR(P21="수리 필요",P21="수리 중"),"수리 확인",IF(O21="","",IF(O21&lt;$G$4,"점검 지남",IF(O21-$G$4&lt;=14,"점검 임박","정상"))))))</f>
        <v/>
      </c>
      <c r="R21" s="18" t="n"/>
    </row>
    <row r="22" ht="20" customHeight="1">
      <c r="A22" s="17" t="n"/>
      <c r="B22" s="18" t="n"/>
      <c r="C22" s="17" t="n"/>
      <c r="D22" s="18" t="n"/>
      <c r="E22" s="19" t="n"/>
      <c r="F22" s="20" t="n"/>
      <c r="G22" s="21" t="n"/>
      <c r="H22" s="22">
        <f>IF(OR(E22="",G22=""),"",E22*G22)</f>
        <v/>
      </c>
      <c r="I22" s="17" t="n"/>
      <c r="J22" s="23">
        <f>IF(F22="","",ROUNDDOWN(($G$4-F22)/365,1))</f>
        <v/>
      </c>
      <c r="K22" s="22">
        <f>IF(OR(H22="",I22="",J22=""),"",IF(P22="폐기",0,ROUND(H22*MAX(0,1-J22/MAX(1,I22)),-2)))</f>
        <v/>
      </c>
      <c r="L22" s="17" t="n"/>
      <c r="M22" s="17" t="n"/>
      <c r="N22" s="20" t="n"/>
      <c r="O22" s="24">
        <f>IF(OR(P22="폐기",M22=""),"",IF(N22&lt;&gt;"",EDATE(N22,M22),IF(F22&lt;&gt;"",EDATE(F22,M22),"")))</f>
        <v/>
      </c>
      <c r="P22" s="17" t="n"/>
      <c r="Q22" s="25">
        <f>IF(B22="","",IF(P22="폐기","",IF(OR(P22="수리 필요",P22="수리 중"),"수리 확인",IF(O22="","",IF(O22&lt;$G$4,"점검 지남",IF(O22-$G$4&lt;=14,"점검 임박","정상"))))))</f>
        <v/>
      </c>
      <c r="R22" s="18" t="n"/>
    </row>
    <row r="23" ht="20" customHeight="1">
      <c r="A23" s="17" t="n"/>
      <c r="B23" s="18" t="n"/>
      <c r="C23" s="17" t="n"/>
      <c r="D23" s="18" t="n"/>
      <c r="E23" s="19" t="n"/>
      <c r="F23" s="20" t="n"/>
      <c r="G23" s="21" t="n"/>
      <c r="H23" s="22">
        <f>IF(OR(E23="",G23=""),"",E23*G23)</f>
        <v/>
      </c>
      <c r="I23" s="17" t="n"/>
      <c r="J23" s="23">
        <f>IF(F23="","",ROUNDDOWN(($G$4-F23)/365,1))</f>
        <v/>
      </c>
      <c r="K23" s="22">
        <f>IF(OR(H23="",I23="",J23=""),"",IF(P23="폐기",0,ROUND(H23*MAX(0,1-J23/MAX(1,I23)),-2)))</f>
        <v/>
      </c>
      <c r="L23" s="17" t="n"/>
      <c r="M23" s="17" t="n"/>
      <c r="N23" s="20" t="n"/>
      <c r="O23" s="24">
        <f>IF(OR(P23="폐기",M23=""),"",IF(N23&lt;&gt;"",EDATE(N23,M23),IF(F23&lt;&gt;"",EDATE(F23,M23),"")))</f>
        <v/>
      </c>
      <c r="P23" s="17" t="n"/>
      <c r="Q23" s="25">
        <f>IF(B23="","",IF(P23="폐기","",IF(OR(P23="수리 필요",P23="수리 중"),"수리 확인",IF(O23="","",IF(O23&lt;$G$4,"점검 지남",IF(O23-$G$4&lt;=14,"점검 임박","정상"))))))</f>
        <v/>
      </c>
      <c r="R23" s="18" t="n"/>
    </row>
    <row r="24" ht="20" customHeight="1">
      <c r="A24" s="17" t="n"/>
      <c r="B24" s="18" t="n"/>
      <c r="C24" s="17" t="n"/>
      <c r="D24" s="18" t="n"/>
      <c r="E24" s="19" t="n"/>
      <c r="F24" s="20" t="n"/>
      <c r="G24" s="21" t="n"/>
      <c r="H24" s="22">
        <f>IF(OR(E24="",G24=""),"",E24*G24)</f>
        <v/>
      </c>
      <c r="I24" s="17" t="n"/>
      <c r="J24" s="23">
        <f>IF(F24="","",ROUNDDOWN(($G$4-F24)/365,1))</f>
        <v/>
      </c>
      <c r="K24" s="22">
        <f>IF(OR(H24="",I24="",J24=""),"",IF(P24="폐기",0,ROUND(H24*MAX(0,1-J24/MAX(1,I24)),-2)))</f>
        <v/>
      </c>
      <c r="L24" s="17" t="n"/>
      <c r="M24" s="17" t="n"/>
      <c r="N24" s="20" t="n"/>
      <c r="O24" s="24">
        <f>IF(OR(P24="폐기",M24=""),"",IF(N24&lt;&gt;"",EDATE(N24,M24),IF(F24&lt;&gt;"",EDATE(F24,M24),"")))</f>
        <v/>
      </c>
      <c r="P24" s="17" t="n"/>
      <c r="Q24" s="25">
        <f>IF(B24="","",IF(P24="폐기","",IF(OR(P24="수리 필요",P24="수리 중"),"수리 확인",IF(O24="","",IF(O24&lt;$G$4,"점검 지남",IF(O24-$G$4&lt;=14,"점검 임박","정상"))))))</f>
        <v/>
      </c>
      <c r="R24" s="18" t="n"/>
    </row>
    <row r="25" ht="20" customHeight="1">
      <c r="A25" s="17" t="n"/>
      <c r="B25" s="18" t="n"/>
      <c r="C25" s="17" t="n"/>
      <c r="D25" s="18" t="n"/>
      <c r="E25" s="19" t="n"/>
      <c r="F25" s="20" t="n"/>
      <c r="G25" s="21" t="n"/>
      <c r="H25" s="22">
        <f>IF(OR(E25="",G25=""),"",E25*G25)</f>
        <v/>
      </c>
      <c r="I25" s="17" t="n"/>
      <c r="J25" s="23">
        <f>IF(F25="","",ROUNDDOWN(($G$4-F25)/365,1))</f>
        <v/>
      </c>
      <c r="K25" s="22">
        <f>IF(OR(H25="",I25="",J25=""),"",IF(P25="폐기",0,ROUND(H25*MAX(0,1-J25/MAX(1,I25)),-2)))</f>
        <v/>
      </c>
      <c r="L25" s="17" t="n"/>
      <c r="M25" s="17" t="n"/>
      <c r="N25" s="20" t="n"/>
      <c r="O25" s="24">
        <f>IF(OR(P25="폐기",M25=""),"",IF(N25&lt;&gt;"",EDATE(N25,M25),IF(F25&lt;&gt;"",EDATE(F25,M25),"")))</f>
        <v/>
      </c>
      <c r="P25" s="17" t="n"/>
      <c r="Q25" s="25">
        <f>IF(B25="","",IF(P25="폐기","",IF(OR(P25="수리 필요",P25="수리 중"),"수리 확인",IF(O25="","",IF(O25&lt;$G$4,"점검 지남",IF(O25-$G$4&lt;=14,"점검 임박","정상"))))))</f>
        <v/>
      </c>
      <c r="R25" s="18" t="n"/>
    </row>
    <row r="26" ht="22" customHeight="1">
      <c r="A26" s="4" t="inlineStr">
        <is>
          <t>합   계</t>
        </is>
      </c>
      <c r="B26" s="7" t="n"/>
      <c r="C26" s="7" t="n"/>
      <c r="D26" s="7" t="n"/>
      <c r="E26" s="7" t="n"/>
      <c r="F26" s="7" t="n"/>
      <c r="G26" s="7" t="n"/>
      <c r="H26" s="26">
        <f>SUM(H11:H25)</f>
        <v/>
      </c>
      <c r="I26" s="27" t="n"/>
      <c r="J26" s="27" t="n"/>
      <c r="K26" s="26">
        <f>SUM(K11:K25)</f>
        <v/>
      </c>
      <c r="L26" s="27" t="n"/>
      <c r="M26" s="27" t="n"/>
      <c r="N26" s="27" t="n"/>
      <c r="O26" s="27" t="n"/>
      <c r="P26" s="27" t="n"/>
      <c r="Q26" s="27" t="n"/>
      <c r="R26" s="27" t="n"/>
    </row>
    <row r="28" ht="22" customHeight="1">
      <c r="A28" s="15" t="inlineStr">
        <is>
          <t>② 고장 · 수리 이력   ·   자산번호를 적으면 품목 이름이 자동으로 나와요</t>
        </is>
      </c>
    </row>
    <row r="29" ht="30" customHeight="1">
      <c r="A29" s="28" t="inlineStr">
        <is>
          <t>자산번호</t>
        </is>
      </c>
      <c r="B29" s="28" t="inlineStr">
        <is>
          <t>품목</t>
        </is>
      </c>
      <c r="C29" s="28" t="inlineStr">
        <is>
          <t>날짜</t>
        </is>
      </c>
      <c r="D29" s="28" t="inlineStr">
        <is>
          <t>증상 · 원인</t>
        </is>
      </c>
      <c r="E29" s="29" t="n"/>
      <c r="F29" s="29" t="n"/>
      <c r="G29" s="28" t="inlineStr">
        <is>
          <t>조치 내용</t>
        </is>
      </c>
      <c r="H29" s="29" t="n"/>
      <c r="I29" s="29" t="n"/>
      <c r="J29" s="28" t="inlineStr">
        <is>
          <t>수리 비용</t>
        </is>
      </c>
      <c r="K29" s="29" t="n"/>
      <c r="L29" s="28" t="inlineStr">
        <is>
          <t>업체 · 연락처</t>
        </is>
      </c>
      <c r="M29" s="29" t="n"/>
      <c r="N29" s="29" t="n"/>
      <c r="O29" s="28" t="inlineStr">
        <is>
          <t>재발 방지 메모</t>
        </is>
      </c>
      <c r="P29" s="29" t="n"/>
      <c r="Q29" s="29" t="n"/>
      <c r="R29" s="29" t="n"/>
    </row>
    <row r="30" ht="20" customHeight="1">
      <c r="A30" s="5" t="n"/>
      <c r="B30" s="30">
        <f>IF(A30="","",IFERROR(VLOOKUP(A30,$A$11:$B$25,2,FALSE),"번호 확인"))</f>
        <v/>
      </c>
      <c r="C30" s="31" t="n"/>
      <c r="D30" s="10" t="n"/>
      <c r="E30" s="6" t="n"/>
      <c r="F30" s="6" t="n"/>
      <c r="G30" s="10" t="n"/>
      <c r="H30" s="6" t="n"/>
      <c r="I30" s="6" t="n"/>
      <c r="J30" s="32" t="n"/>
      <c r="K30" s="6" t="n"/>
      <c r="L30" s="10" t="n"/>
      <c r="M30" s="6" t="n"/>
      <c r="N30" s="6" t="n"/>
      <c r="O30" s="10" t="n"/>
      <c r="P30" s="6" t="n"/>
      <c r="Q30" s="6" t="n"/>
      <c r="R30" s="6" t="n"/>
    </row>
    <row r="31" ht="20" customHeight="1">
      <c r="A31" s="5" t="n"/>
      <c r="B31" s="30">
        <f>IF(A31="","",IFERROR(VLOOKUP(A31,$A$11:$B$25,2,FALSE),"번호 확인"))</f>
        <v/>
      </c>
      <c r="C31" s="31" t="n"/>
      <c r="D31" s="10" t="n"/>
      <c r="E31" s="6" t="n"/>
      <c r="F31" s="6" t="n"/>
      <c r="G31" s="10" t="n"/>
      <c r="H31" s="6" t="n"/>
      <c r="I31" s="6" t="n"/>
      <c r="J31" s="32" t="n"/>
      <c r="K31" s="6" t="n"/>
      <c r="L31" s="10" t="n"/>
      <c r="M31" s="6" t="n"/>
      <c r="N31" s="6" t="n"/>
      <c r="O31" s="10" t="n"/>
      <c r="P31" s="6" t="n"/>
      <c r="Q31" s="6" t="n"/>
      <c r="R31" s="6" t="n"/>
    </row>
    <row r="32" ht="20" customHeight="1">
      <c r="A32" s="5" t="n"/>
      <c r="B32" s="30">
        <f>IF(A32="","",IFERROR(VLOOKUP(A32,$A$11:$B$25,2,FALSE),"번호 확인"))</f>
        <v/>
      </c>
      <c r="C32" s="31" t="n"/>
      <c r="D32" s="10" t="n"/>
      <c r="E32" s="6" t="n"/>
      <c r="F32" s="6" t="n"/>
      <c r="G32" s="10" t="n"/>
      <c r="H32" s="6" t="n"/>
      <c r="I32" s="6" t="n"/>
      <c r="J32" s="32" t="n"/>
      <c r="K32" s="6" t="n"/>
      <c r="L32" s="10" t="n"/>
      <c r="M32" s="6" t="n"/>
      <c r="N32" s="6" t="n"/>
      <c r="O32" s="10" t="n"/>
      <c r="P32" s="6" t="n"/>
      <c r="Q32" s="6" t="n"/>
      <c r="R32" s="6" t="n"/>
    </row>
    <row r="33" ht="20" customHeight="1">
      <c r="A33" s="5" t="n"/>
      <c r="B33" s="30">
        <f>IF(A33="","",IFERROR(VLOOKUP(A33,$A$11:$B$25,2,FALSE),"번호 확인"))</f>
        <v/>
      </c>
      <c r="C33" s="31" t="n"/>
      <c r="D33" s="10" t="n"/>
      <c r="E33" s="6" t="n"/>
      <c r="F33" s="6" t="n"/>
      <c r="G33" s="10" t="n"/>
      <c r="H33" s="6" t="n"/>
      <c r="I33" s="6" t="n"/>
      <c r="J33" s="32" t="n"/>
      <c r="K33" s="6" t="n"/>
      <c r="L33" s="10" t="n"/>
      <c r="M33" s="6" t="n"/>
      <c r="N33" s="6" t="n"/>
      <c r="O33" s="10" t="n"/>
      <c r="P33" s="6" t="n"/>
      <c r="Q33" s="6" t="n"/>
      <c r="R33" s="6" t="n"/>
    </row>
    <row r="34" ht="20" customHeight="1">
      <c r="A34" s="5" t="n"/>
      <c r="B34" s="30">
        <f>IF(A34="","",IFERROR(VLOOKUP(A34,$A$11:$B$25,2,FALSE),"번호 확인"))</f>
        <v/>
      </c>
      <c r="C34" s="31" t="n"/>
      <c r="D34" s="10" t="n"/>
      <c r="E34" s="6" t="n"/>
      <c r="F34" s="6" t="n"/>
      <c r="G34" s="10" t="n"/>
      <c r="H34" s="6" t="n"/>
      <c r="I34" s="6" t="n"/>
      <c r="J34" s="32" t="n"/>
      <c r="K34" s="6" t="n"/>
      <c r="L34" s="10" t="n"/>
      <c r="M34" s="6" t="n"/>
      <c r="N34" s="6" t="n"/>
      <c r="O34" s="10" t="n"/>
      <c r="P34" s="6" t="n"/>
      <c r="Q34" s="6" t="n"/>
      <c r="R34" s="6" t="n"/>
    </row>
    <row r="35" ht="20" customHeight="1">
      <c r="A35" s="5" t="n"/>
      <c r="B35" s="30">
        <f>IF(A35="","",IFERROR(VLOOKUP(A35,$A$11:$B$25,2,FALSE),"번호 확인"))</f>
        <v/>
      </c>
      <c r="C35" s="31" t="n"/>
      <c r="D35" s="10" t="n"/>
      <c r="E35" s="6" t="n"/>
      <c r="F35" s="6" t="n"/>
      <c r="G35" s="10" t="n"/>
      <c r="H35" s="6" t="n"/>
      <c r="I35" s="6" t="n"/>
      <c r="J35" s="32" t="n"/>
      <c r="K35" s="6" t="n"/>
      <c r="L35" s="10" t="n"/>
      <c r="M35" s="6" t="n"/>
      <c r="N35" s="6" t="n"/>
      <c r="O35" s="10" t="n"/>
      <c r="P35" s="6" t="n"/>
      <c r="Q35" s="6" t="n"/>
      <c r="R35" s="6" t="n"/>
    </row>
    <row r="36" ht="20" customHeight="1">
      <c r="A36" s="5" t="n"/>
      <c r="B36" s="30">
        <f>IF(A36="","",IFERROR(VLOOKUP(A36,$A$11:$B$25,2,FALSE),"번호 확인"))</f>
        <v/>
      </c>
      <c r="C36" s="31" t="n"/>
      <c r="D36" s="10" t="n"/>
      <c r="E36" s="6" t="n"/>
      <c r="F36" s="6" t="n"/>
      <c r="G36" s="10" t="n"/>
      <c r="H36" s="6" t="n"/>
      <c r="I36" s="6" t="n"/>
      <c r="J36" s="32" t="n"/>
      <c r="K36" s="6" t="n"/>
      <c r="L36" s="10" t="n"/>
      <c r="M36" s="6" t="n"/>
      <c r="N36" s="6" t="n"/>
      <c r="O36" s="10" t="n"/>
      <c r="P36" s="6" t="n"/>
      <c r="Q36" s="6" t="n"/>
      <c r="R36" s="6" t="n"/>
    </row>
    <row r="37" ht="20" customHeight="1">
      <c r="A37" s="5" t="n"/>
      <c r="B37" s="30">
        <f>IF(A37="","",IFERROR(VLOOKUP(A37,$A$11:$B$25,2,FALSE),"번호 확인"))</f>
        <v/>
      </c>
      <c r="C37" s="31" t="n"/>
      <c r="D37" s="10" t="n"/>
      <c r="E37" s="6" t="n"/>
      <c r="F37" s="6" t="n"/>
      <c r="G37" s="10" t="n"/>
      <c r="H37" s="6" t="n"/>
      <c r="I37" s="6" t="n"/>
      <c r="J37" s="32" t="n"/>
      <c r="K37" s="6" t="n"/>
      <c r="L37" s="10" t="n"/>
      <c r="M37" s="6" t="n"/>
      <c r="N37" s="6" t="n"/>
      <c r="O37" s="10" t="n"/>
      <c r="P37" s="6" t="n"/>
      <c r="Q37" s="6" t="n"/>
      <c r="R37" s="6" t="n"/>
    </row>
    <row r="38" ht="22" customHeight="1">
      <c r="A38" s="4" t="inlineStr">
        <is>
          <t>수리 비용 합계</t>
        </is>
      </c>
      <c r="B38" s="7" t="n"/>
      <c r="C38" s="7" t="n"/>
      <c r="D38" s="7" t="n"/>
      <c r="E38" s="7" t="n"/>
      <c r="F38" s="7" t="n"/>
      <c r="G38" s="7" t="n"/>
      <c r="H38" s="7" t="n"/>
      <c r="I38" s="7" t="n"/>
      <c r="J38" s="26">
        <f>SUM(J30:J37)</f>
        <v/>
      </c>
      <c r="K38" s="9" t="n"/>
      <c r="L38" s="27" t="n"/>
      <c r="M38" s="7" t="n"/>
      <c r="N38" s="7" t="n"/>
      <c r="O38" s="7" t="n"/>
      <c r="P38" s="7" t="n"/>
      <c r="Q38" s="7" t="n"/>
      <c r="R38" s="7" t="n"/>
    </row>
    <row r="40">
      <c r="A40" s="33" t="inlineStr">
        <is>
          <t>쓰는 법</t>
        </is>
      </c>
    </row>
    <row r="41">
      <c r="A41" s="34" t="inlineStr">
        <is>
          <t>1. 장비를 사면 자산번호·품목·구입일·단가를 적고, 기계에도 같은 번호 스티커를 붙이면 찾기 쉬워요.</t>
        </is>
      </c>
    </row>
    <row r="42">
      <c r="A42" s="34" t="inlineStr">
        <is>
          <t>2. 점검 주기를 고르면 다음 점검일이 계산되고, 14일 안이면 노랑·지나면 빨강으로 알려 줘요. 점검 후 '최근 점검' 날짜를 고치세요.</t>
        </is>
      </c>
    </row>
    <row r="43">
      <c r="A43" s="34" t="inlineStr">
        <is>
          <t>3. 고장이 나면 상태를 '수리 필요'로 바꾸고 ② 수리 이력에 증상·비용을 남겨요. 같은 고장이 반복되면 교체를 검토하세요.</t>
        </is>
      </c>
    </row>
    <row r="44">
      <c r="A44" s="34" t="inlineStr">
        <is>
          <t>4. 장부가는 구입 금액을 내용연수로 똑같이 나눈 단순 참고값이에요. 감가상각 등 세무 처리는 세무 전문가와 확인하세요.</t>
        </is>
      </c>
    </row>
  </sheetData>
  <mergeCells count="76">
    <mergeCell ref="J6:L6"/>
    <mergeCell ref="L33:N33"/>
    <mergeCell ref="J29:K29"/>
    <mergeCell ref="G6:I6"/>
    <mergeCell ref="L38:R38"/>
    <mergeCell ref="G37:I37"/>
    <mergeCell ref="J38:K38"/>
    <mergeCell ref="D32:F32"/>
    <mergeCell ref="A41:R41"/>
    <mergeCell ref="L30:N30"/>
    <mergeCell ref="J37:K37"/>
    <mergeCell ref="M7:O7"/>
    <mergeCell ref="G34:I34"/>
    <mergeCell ref="L35:N35"/>
    <mergeCell ref="D7:F7"/>
    <mergeCell ref="M6:O6"/>
    <mergeCell ref="G30:I30"/>
    <mergeCell ref="L29:N29"/>
    <mergeCell ref="G33:I33"/>
    <mergeCell ref="J7:L7"/>
    <mergeCell ref="P7:R7"/>
    <mergeCell ref="E4:F4"/>
    <mergeCell ref="J30:K30"/>
    <mergeCell ref="O37:R37"/>
    <mergeCell ref="J34:K34"/>
    <mergeCell ref="D37:F37"/>
    <mergeCell ref="A2:R2"/>
    <mergeCell ref="A42:R42"/>
    <mergeCell ref="L31:N31"/>
    <mergeCell ref="G35:I35"/>
    <mergeCell ref="O34:R34"/>
    <mergeCell ref="L34:N34"/>
    <mergeCell ref="D30:F30"/>
    <mergeCell ref="G29:I29"/>
    <mergeCell ref="J36:K36"/>
    <mergeCell ref="D33:F33"/>
    <mergeCell ref="A38:I38"/>
    <mergeCell ref="O33:R33"/>
    <mergeCell ref="J35:K35"/>
    <mergeCell ref="G32:I32"/>
    <mergeCell ref="D29:F29"/>
    <mergeCell ref="A43:R43"/>
    <mergeCell ref="O36:R36"/>
    <mergeCell ref="L36:N36"/>
    <mergeCell ref="O30:R30"/>
    <mergeCell ref="G31:I31"/>
    <mergeCell ref="B4:D4"/>
    <mergeCell ref="A28:R28"/>
    <mergeCell ref="J32:K32"/>
    <mergeCell ref="D35:F35"/>
    <mergeCell ref="O29:R29"/>
    <mergeCell ref="A44:R44"/>
    <mergeCell ref="J31:K31"/>
    <mergeCell ref="A9:R9"/>
    <mergeCell ref="O32:R32"/>
    <mergeCell ref="D34:F34"/>
    <mergeCell ref="G4:H4"/>
    <mergeCell ref="I4:J4"/>
    <mergeCell ref="O4:R4"/>
    <mergeCell ref="O31:R31"/>
    <mergeCell ref="L32:N32"/>
    <mergeCell ref="O35:R35"/>
    <mergeCell ref="G36:I36"/>
    <mergeCell ref="D31:F31"/>
    <mergeCell ref="A6:C6"/>
    <mergeCell ref="D6:F6"/>
    <mergeCell ref="L37:N37"/>
    <mergeCell ref="A26:G26"/>
    <mergeCell ref="J33:K33"/>
    <mergeCell ref="D36:F36"/>
    <mergeCell ref="A1:R1"/>
    <mergeCell ref="K4:L4"/>
    <mergeCell ref="A7:C7"/>
    <mergeCell ref="G7:I7"/>
    <mergeCell ref="M4:N4"/>
    <mergeCell ref="P6:R6"/>
  </mergeCells>
  <conditionalFormatting sqref="Q11:Q25">
    <cfRule type="expression" priority="1" dxfId="0">
      <formula>OR($Q11="점검 지남",$Q11="수리 확인")</formula>
    </cfRule>
    <cfRule type="expression" priority="2" dxfId="1">
      <formula>$Q11="점검 임박"</formula>
    </cfRule>
    <cfRule type="expression" priority="3" dxfId="2">
      <formula>$Q11="정상"</formula>
    </cfRule>
  </conditionalFormatting>
  <conditionalFormatting sqref="A11:R25">
    <cfRule type="expression" priority="4" dxfId="3">
      <formula>$P11="폐기"</formula>
    </cfRule>
  </conditionalFormatting>
  <dataValidations count="4">
    <dataValidation sqref="C11:C25" showDropDown="0" showInputMessage="0" showErrorMessage="0" allowBlank="1" type="list">
      <formula1>"주방기기,전자기기,가구,공구·설비,인테리어,차량·운반,기타"</formula1>
    </dataValidation>
    <dataValidation sqref="I11:I25" showDropDown="0" showInputMessage="1" showErrorMessage="0" allowBlank="1" prompt="몇 년 쓸 장비인지(참고용)" type="list">
      <formula1>"3,4,5,6,8,10"</formula1>
    </dataValidation>
    <dataValidation sqref="M11:M25" showDropDown="0" showInputMessage="1" showErrorMessage="0" allowBlank="1" prompt="몇 달마다 점검하나요?" type="list">
      <formula1>"1,3,6,12"</formula1>
    </dataValidation>
    <dataValidation sqref="P11:P25" showDropDown="0" showInputMessage="0" showErrorMessage="0" allowBlank="1" type="list">
      <formula1>"정상,수리 필요,수리 중,보관,폐기"</formula1>
    </dataValidation>
  </dataValidations>
  <pageMargins left="0.4" right="0.4" top="0.5" bottom="0.5" header="0.5" footer="0.5"/>
  <pageSetup orientation="landscape" paperSize="9" fitToHeight="0" fitToWidth="1"/>
  <headerFooter>
    <oddHeader/>
    <oddFooter>&amp;C&amp;8 작은 AI 사무실 무료 양식 ·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R44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15" customWidth="1" min="2" max="2"/>
    <col width="10" customWidth="1" min="3" max="3"/>
    <col width="13" customWidth="1" min="4" max="4"/>
    <col width="5" customWidth="1" min="5" max="5"/>
    <col width="10" customWidth="1" min="6" max="6"/>
    <col width="10" customWidth="1" min="7" max="7"/>
    <col width="11" customWidth="1" min="8" max="8"/>
    <col width="6" customWidth="1" min="9" max="9"/>
    <col width="7" customWidth="1" min="10" max="10"/>
    <col width="11" customWidth="1" min="11" max="11"/>
    <col width="10" customWidth="1" min="12" max="12"/>
    <col width="7" customWidth="1" min="13" max="13"/>
    <col width="10" customWidth="1" min="14" max="14"/>
    <col width="10" customWidth="1" min="15" max="15"/>
    <col width="9" customWidth="1" min="16" max="16"/>
    <col width="10" customWidth="1" min="17" max="17"/>
    <col width="15" customWidth="1" min="18" max="18"/>
  </cols>
  <sheetData>
    <row r="1" ht="34" customHeight="1">
      <c r="A1" s="1" t="inlineStr">
        <is>
          <t>비품 · 장비 관리 대장</t>
        </is>
      </c>
    </row>
    <row r="2">
      <c r="A2" s="2" t="inlineStr">
        <is>
          <t>장비를 사면 한 줄 — 구입 금액·장부가 참고·다음 점검일·점검 알림이 자동으로 계산됩니다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</row>
    <row r="4" ht="24" customHeight="1">
      <c r="A4" s="4" t="inlineStr">
        <is>
          <t>사업장</t>
        </is>
      </c>
      <c r="B4" s="5" t="inlineStr">
        <is>
          <t>골목 브런치 카페</t>
        </is>
      </c>
      <c r="C4" s="6" t="n"/>
      <c r="D4" s="6" t="n"/>
      <c r="E4" s="4" t="inlineStr">
        <is>
          <t>기준일</t>
        </is>
      </c>
      <c r="F4" s="7" t="n"/>
      <c r="G4" s="8">
        <f>TODAY()</f>
        <v/>
      </c>
      <c r="H4" s="9" t="n"/>
      <c r="I4" s="4" t="inlineStr">
        <is>
          <t>관리 담당</t>
        </is>
      </c>
      <c r="J4" s="7" t="n"/>
      <c r="K4" s="5" t="inlineStr">
        <is>
          <t>매니저 정○○</t>
        </is>
      </c>
      <c r="L4" s="6" t="n"/>
      <c r="M4" s="4" t="inlineStr">
        <is>
          <t>자산번호 규칙</t>
        </is>
      </c>
      <c r="N4" s="7" t="n"/>
      <c r="O4" s="10" t="inlineStr">
        <is>
          <t>예: 주방-001, 전자-001</t>
        </is>
      </c>
      <c r="P4" s="6" t="n"/>
      <c r="Q4" s="6" t="n"/>
      <c r="R4" s="6" t="n"/>
    </row>
    <row r="6" ht="18" customHeight="1">
      <c r="A6" s="11" t="inlineStr">
        <is>
          <t>등록 품목</t>
        </is>
      </c>
      <c r="B6" s="7" t="n"/>
      <c r="C6" s="7" t="n"/>
      <c r="D6" s="11" t="inlineStr">
        <is>
          <t>총 구입 금액</t>
        </is>
      </c>
      <c r="E6" s="7" t="n"/>
      <c r="F6" s="7" t="n"/>
      <c r="G6" s="11" t="inlineStr">
        <is>
          <t>장부가 참고 합계</t>
        </is>
      </c>
      <c r="H6" s="7" t="n"/>
      <c r="I6" s="7" t="n"/>
      <c r="J6" s="11" t="inlineStr">
        <is>
          <t>점검 지남</t>
        </is>
      </c>
      <c r="K6" s="7" t="n"/>
      <c r="L6" s="7" t="n"/>
      <c r="M6" s="11" t="inlineStr">
        <is>
          <t>점검 임박(14일)</t>
        </is>
      </c>
      <c r="N6" s="7" t="n"/>
      <c r="O6" s="7" t="n"/>
      <c r="P6" s="11" t="inlineStr">
        <is>
          <t>수리 확인</t>
        </is>
      </c>
      <c r="Q6" s="7" t="n"/>
      <c r="R6" s="7" t="n"/>
    </row>
    <row r="7" ht="30" customHeight="1">
      <c r="A7" s="12">
        <f>IF(COUNTA($B$11:$B$25)=0,"",COUNTA($B$11:$B$25))</f>
        <v/>
      </c>
      <c r="B7" s="9" t="n"/>
      <c r="C7" s="9" t="n"/>
      <c r="D7" s="13">
        <f>IF(COUNTA($B$11:$B$25)=0,"",$H$26)</f>
        <v/>
      </c>
      <c r="E7" s="9" t="n"/>
      <c r="F7" s="9" t="n"/>
      <c r="G7" s="13">
        <f>IF(COUNTA($B$11:$B$25)=0,"",$K$26)</f>
        <v/>
      </c>
      <c r="H7" s="9" t="n"/>
      <c r="I7" s="9" t="n"/>
      <c r="J7" s="14">
        <f>IF(COUNTA($B$11:$B$25)=0,"",COUNTIF($Q$11:$Q$25,"점검 지남"))</f>
        <v/>
      </c>
      <c r="K7" s="9" t="n"/>
      <c r="L7" s="9" t="n"/>
      <c r="M7" s="14">
        <f>IF(COUNTA($B$11:$B$25)=0,"",COUNTIF($Q$11:$Q$25,"점검 임박"))</f>
        <v/>
      </c>
      <c r="N7" s="9" t="n"/>
      <c r="O7" s="9" t="n"/>
      <c r="P7" s="14">
        <f>IF(COUNTA($B$11:$B$25)=0,"",COUNTIF($Q$11:$Q$25,"수리 확인"))</f>
        <v/>
      </c>
      <c r="Q7" s="9" t="n"/>
      <c r="R7" s="9" t="n"/>
    </row>
    <row r="9" ht="22" customHeight="1">
      <c r="A9" s="15" t="inlineStr">
        <is>
          <t>① 장비 목록   ·   점검 주기(개월)를 고르면 다음 점검일이 나와요</t>
        </is>
      </c>
    </row>
    <row r="10" ht="30" customHeight="1">
      <c r="A10" s="16" t="inlineStr">
        <is>
          <t>자산번호</t>
        </is>
      </c>
      <c r="B10" s="16" t="inlineStr">
        <is>
          <t>품목</t>
        </is>
      </c>
      <c r="C10" s="16" t="inlineStr">
        <is>
          <t>분류</t>
        </is>
      </c>
      <c r="D10" s="16" t="inlineStr">
        <is>
          <t>모델 · 제조사</t>
        </is>
      </c>
      <c r="E10" s="16" t="inlineStr">
        <is>
          <t>수량</t>
        </is>
      </c>
      <c r="F10" s="16" t="inlineStr">
        <is>
          <t>구입일</t>
        </is>
      </c>
      <c r="G10" s="16" t="inlineStr">
        <is>
          <t>단가</t>
        </is>
      </c>
      <c r="H10" s="16" t="inlineStr">
        <is>
          <t>구입 금액</t>
        </is>
      </c>
      <c r="I10" s="16" t="inlineStr">
        <is>
          <t>내용연수(년)</t>
        </is>
      </c>
      <c r="J10" s="16" t="inlineStr">
        <is>
          <t>경과(년)</t>
        </is>
      </c>
      <c r="K10" s="16" t="inlineStr">
        <is>
          <t>장부가 참고</t>
        </is>
      </c>
      <c r="L10" s="16" t="inlineStr">
        <is>
          <t>위치</t>
        </is>
      </c>
      <c r="M10" s="16" t="inlineStr">
        <is>
          <t>점검 주기(월)</t>
        </is>
      </c>
      <c r="N10" s="16" t="inlineStr">
        <is>
          <t>최근 점검</t>
        </is>
      </c>
      <c r="O10" s="16" t="inlineStr">
        <is>
          <t>다음 점검</t>
        </is>
      </c>
      <c r="P10" s="16" t="inlineStr">
        <is>
          <t>상태</t>
        </is>
      </c>
      <c r="Q10" s="16" t="inlineStr">
        <is>
          <t>알림</t>
        </is>
      </c>
      <c r="R10" s="16" t="inlineStr">
        <is>
          <t>A/S 연락처 · 메모</t>
        </is>
      </c>
    </row>
    <row r="11" ht="20" customHeight="1">
      <c r="A11" s="17" t="inlineStr">
        <is>
          <t>주방-001</t>
        </is>
      </c>
      <c r="B11" s="18" t="inlineStr">
        <is>
          <t>에스프레소 머신</t>
        </is>
      </c>
      <c r="C11" s="17" t="inlineStr">
        <is>
          <t>주방기기</t>
        </is>
      </c>
      <c r="D11" s="18" t="inlineStr">
        <is>
          <t>2그룹 반자동</t>
        </is>
      </c>
      <c r="E11" s="19" t="n">
        <v>1</v>
      </c>
      <c r="F11" s="20" t="n">
        <v>45353</v>
      </c>
      <c r="G11" s="21" t="n">
        <v>6800000</v>
      </c>
      <c r="H11" s="22">
        <f>IF(OR(E11="",G11=""),"",E11*G11)</f>
        <v/>
      </c>
      <c r="I11" s="17" t="n">
        <v>5</v>
      </c>
      <c r="J11" s="23">
        <f>IF(F11="","",ROUNDDOWN(($G$4-F11)/365,1))</f>
        <v/>
      </c>
      <c r="K11" s="22">
        <f>IF(OR(H11="",I11="",J11=""),"",IF(P11="폐기",0,ROUND(H11*MAX(0,1-J11/MAX(1,I11)),-2)))</f>
        <v/>
      </c>
      <c r="L11" s="17" t="inlineStr">
        <is>
          <t>주방 바</t>
        </is>
      </c>
      <c r="M11" s="17" t="n">
        <v>3</v>
      </c>
      <c r="N11" s="20" t="n">
        <v>46280</v>
      </c>
      <c r="O11" s="24">
        <f>IF(OR(P11="폐기",M11=""),"",IF(N11&lt;&gt;"",EDATE(N11,M11),IF(F11&lt;&gt;"",EDATE(F11,M11),"")))</f>
        <v/>
      </c>
      <c r="P11" s="17" t="inlineStr">
        <is>
          <t>정상</t>
        </is>
      </c>
      <c r="Q11" s="25">
        <f>IF(B11="","",IF(P11="폐기","",IF(OR(P11="수리 필요",P11="수리 중"),"수리 확인",IF(O11="","",IF(O11&lt;$G$4,"점검 지남",IF(O11-$G$4&lt;=14,"점검 임박","정상"))))))</f>
        <v/>
      </c>
      <c r="R11" s="18" t="inlineStr">
        <is>
          <t>A/S 1588-0000</t>
        </is>
      </c>
    </row>
    <row r="12" ht="20" customHeight="1">
      <c r="A12" s="17" t="inlineStr">
        <is>
          <t>주방-002</t>
        </is>
      </c>
      <c r="B12" s="18" t="inlineStr">
        <is>
          <t>원두 그라인더</t>
        </is>
      </c>
      <c r="C12" s="17" t="inlineStr">
        <is>
          <t>주방기기</t>
        </is>
      </c>
      <c r="D12" s="18" t="inlineStr">
        <is>
          <t>업소용</t>
        </is>
      </c>
      <c r="E12" s="19" t="n">
        <v>2</v>
      </c>
      <c r="F12" s="20" t="n">
        <v>45353</v>
      </c>
      <c r="G12" s="21" t="n">
        <v>1200000</v>
      </c>
      <c r="H12" s="22">
        <f>IF(OR(E12="",G12=""),"",E12*G12)</f>
        <v/>
      </c>
      <c r="I12" s="17" t="n">
        <v>5</v>
      </c>
      <c r="J12" s="23">
        <f>IF(F12="","",ROUNDDOWN(($G$4-F12)/365,1))</f>
        <v/>
      </c>
      <c r="K12" s="22">
        <f>IF(OR(H12="",I12="",J12=""),"",IF(P12="폐기",0,ROUND(H12*MAX(0,1-J12/MAX(1,I12)),-2)))</f>
        <v/>
      </c>
      <c r="L12" s="17" t="inlineStr">
        <is>
          <t>주방 바</t>
        </is>
      </c>
      <c r="M12" s="17" t="n">
        <v>3</v>
      </c>
      <c r="N12" s="20" t="n">
        <v>46244</v>
      </c>
      <c r="O12" s="24">
        <f>IF(OR(P12="폐기",M12=""),"",IF(N12&lt;&gt;"",EDATE(N12,M12),IF(F12&lt;&gt;"",EDATE(F12,M12),"")))</f>
        <v/>
      </c>
      <c r="P12" s="17" t="inlineStr">
        <is>
          <t>정상</t>
        </is>
      </c>
      <c r="Q12" s="25">
        <f>IF(B12="","",IF(P12="폐기","",IF(OR(P12="수리 필요",P12="수리 중"),"수리 확인",IF(O12="","",IF(O12&lt;$G$4,"점검 지남",IF(O12-$G$4&lt;=14,"점검 임박","정상"))))))</f>
        <v/>
      </c>
      <c r="R12" s="18" t="inlineStr"/>
    </row>
    <row r="13" ht="20" customHeight="1">
      <c r="A13" s="17" t="inlineStr">
        <is>
          <t>주방-003</t>
        </is>
      </c>
      <c r="B13" s="18" t="inlineStr">
        <is>
          <t>제빙기</t>
        </is>
      </c>
      <c r="C13" s="17" t="inlineStr">
        <is>
          <t>주방기기</t>
        </is>
      </c>
      <c r="D13" s="18" t="inlineStr">
        <is>
          <t>50kg급</t>
        </is>
      </c>
      <c r="E13" s="19" t="n">
        <v>1</v>
      </c>
      <c r="F13" s="20" t="n">
        <v>45092</v>
      </c>
      <c r="G13" s="21" t="n">
        <v>2400000</v>
      </c>
      <c r="H13" s="22">
        <f>IF(OR(E13="",G13=""),"",E13*G13)</f>
        <v/>
      </c>
      <c r="I13" s="17" t="n">
        <v>5</v>
      </c>
      <c r="J13" s="23">
        <f>IF(F13="","",ROUNDDOWN(($G$4-F13)/365,1))</f>
        <v/>
      </c>
      <c r="K13" s="22">
        <f>IF(OR(H13="",I13="",J13=""),"",IF(P13="폐기",0,ROUND(H13*MAX(0,1-J13/MAX(1,I13)),-2)))</f>
        <v/>
      </c>
      <c r="L13" s="17" t="inlineStr">
        <is>
          <t>주방 안쪽</t>
        </is>
      </c>
      <c r="M13" s="17" t="n">
        <v>1</v>
      </c>
      <c r="N13" s="20" t="n">
        <v>46266</v>
      </c>
      <c r="O13" s="24">
        <f>IF(OR(P13="폐기",M13=""),"",IF(N13&lt;&gt;"",EDATE(N13,M13),IF(F13&lt;&gt;"",EDATE(F13,M13),"")))</f>
        <v/>
      </c>
      <c r="P13" s="17" t="inlineStr">
        <is>
          <t>수리 필요</t>
        </is>
      </c>
      <c r="Q13" s="25">
        <f>IF(B13="","",IF(P13="폐기","",IF(OR(P13="수리 필요",P13="수리 중"),"수리 확인",IF(O13="","",IF(O13&lt;$G$4,"점검 지남",IF(O13-$G$4&lt;=14,"점검 임박","정상"))))))</f>
        <v/>
      </c>
      <c r="R13" s="18" t="inlineStr">
        <is>
          <t>물 새는 소리</t>
        </is>
      </c>
    </row>
    <row r="14" ht="20" customHeight="1">
      <c r="A14" s="17" t="inlineStr">
        <is>
          <t>주방-004</t>
        </is>
      </c>
      <c r="B14" s="18" t="inlineStr">
        <is>
          <t>업소용 냉장고</t>
        </is>
      </c>
      <c r="C14" s="17" t="inlineStr">
        <is>
          <t>주방기기</t>
        </is>
      </c>
      <c r="D14" s="18" t="inlineStr">
        <is>
          <t>45박스</t>
        </is>
      </c>
      <c r="E14" s="19" t="n">
        <v>1</v>
      </c>
      <c r="F14" s="20" t="n">
        <v>44870</v>
      </c>
      <c r="G14" s="21" t="n">
        <v>1900000</v>
      </c>
      <c r="H14" s="22">
        <f>IF(OR(E14="",G14=""),"",E14*G14)</f>
        <v/>
      </c>
      <c r="I14" s="17" t="n">
        <v>8</v>
      </c>
      <c r="J14" s="23">
        <f>IF(F14="","",ROUNDDOWN(($G$4-F14)/365,1))</f>
        <v/>
      </c>
      <c r="K14" s="22">
        <f>IF(OR(H14="",I14="",J14=""),"",IF(P14="폐기",0,ROUND(H14*MAX(0,1-J14/MAX(1,I14)),-2)))</f>
        <v/>
      </c>
      <c r="L14" s="17" t="inlineStr">
        <is>
          <t>주방 안쪽</t>
        </is>
      </c>
      <c r="M14" s="17" t="n">
        <v>6</v>
      </c>
      <c r="N14" s="20" t="n">
        <v>46130</v>
      </c>
      <c r="O14" s="24">
        <f>IF(OR(P14="폐기",M14=""),"",IF(N14&lt;&gt;"",EDATE(N14,M14),IF(F14&lt;&gt;"",EDATE(F14,M14),"")))</f>
        <v/>
      </c>
      <c r="P14" s="17" t="inlineStr">
        <is>
          <t>정상</t>
        </is>
      </c>
      <c r="Q14" s="25">
        <f>IF(B14="","",IF(P14="폐기","",IF(OR(P14="수리 필요",P14="수리 중"),"수리 확인",IF(O14="","",IF(O14&lt;$G$4,"점검 지남",IF(O14-$G$4&lt;=14,"점검 임박","정상"))))))</f>
        <v/>
      </c>
      <c r="R14" s="18" t="inlineStr"/>
    </row>
    <row r="15" ht="20" customHeight="1">
      <c r="A15" s="17" t="inlineStr">
        <is>
          <t>주방-005</t>
        </is>
      </c>
      <c r="B15" s="18" t="inlineStr">
        <is>
          <t>오븐</t>
        </is>
      </c>
      <c r="C15" s="17" t="inlineStr">
        <is>
          <t>주방기기</t>
        </is>
      </c>
      <c r="D15" s="18" t="inlineStr">
        <is>
          <t>컨벡션 4단</t>
        </is>
      </c>
      <c r="E15" s="19" t="n">
        <v>1</v>
      </c>
      <c r="F15" s="20" t="n">
        <v>45698</v>
      </c>
      <c r="G15" s="21" t="n">
        <v>1650000</v>
      </c>
      <c r="H15" s="22">
        <f>IF(OR(E15="",G15=""),"",E15*G15)</f>
        <v/>
      </c>
      <c r="I15" s="17" t="n">
        <v>5</v>
      </c>
      <c r="J15" s="23">
        <f>IF(F15="","",ROUNDDOWN(($G$4-F15)/365,1))</f>
        <v/>
      </c>
      <c r="K15" s="22">
        <f>IF(OR(H15="",I15="",J15=""),"",IF(P15="폐기",0,ROUND(H15*MAX(0,1-J15/MAX(1,I15)),-2)))</f>
        <v/>
      </c>
      <c r="L15" s="17" t="inlineStr">
        <is>
          <t>주방</t>
        </is>
      </c>
      <c r="M15" s="17" t="n">
        <v>6</v>
      </c>
      <c r="N15" s="20" t="n">
        <v>46145</v>
      </c>
      <c r="O15" s="24">
        <f>IF(OR(P15="폐기",M15=""),"",IF(N15&lt;&gt;"",EDATE(N15,M15),IF(F15&lt;&gt;"",EDATE(F15,M15),"")))</f>
        <v/>
      </c>
      <c r="P15" s="17" t="inlineStr">
        <is>
          <t>정상</t>
        </is>
      </c>
      <c r="Q15" s="25">
        <f>IF(B15="","",IF(P15="폐기","",IF(OR(P15="수리 필요",P15="수리 중"),"수리 확인",IF(O15="","",IF(O15&lt;$G$4,"점검 지남",IF(O15-$G$4&lt;=14,"점검 임박","정상"))))))</f>
        <v/>
      </c>
      <c r="R15" s="18" t="inlineStr"/>
    </row>
    <row r="16" ht="20" customHeight="1">
      <c r="A16" s="17" t="inlineStr">
        <is>
          <t>전자-001</t>
        </is>
      </c>
      <c r="B16" s="18" t="inlineStr">
        <is>
          <t>POS 단말기</t>
        </is>
      </c>
      <c r="C16" s="17" t="inlineStr">
        <is>
          <t>전자기기</t>
        </is>
      </c>
      <c r="D16" s="18" t="inlineStr">
        <is>
          <t>터치형</t>
        </is>
      </c>
      <c r="E16" s="19" t="n">
        <v>1</v>
      </c>
      <c r="F16" s="20" t="n">
        <v>45347</v>
      </c>
      <c r="G16" s="21" t="n">
        <v>900000</v>
      </c>
      <c r="H16" s="22">
        <f>IF(OR(E16="",G16=""),"",E16*G16)</f>
        <v/>
      </c>
      <c r="I16" s="17" t="n">
        <v>4</v>
      </c>
      <c r="J16" s="23">
        <f>IF(F16="","",ROUNDDOWN(($G$4-F16)/365,1))</f>
        <v/>
      </c>
      <c r="K16" s="22">
        <f>IF(OR(H16="",I16="",J16=""),"",IF(P16="폐기",0,ROUND(H16*MAX(0,1-J16/MAX(1,I16)),-2)))</f>
        <v/>
      </c>
      <c r="L16" s="17" t="inlineStr">
        <is>
          <t>카운터</t>
        </is>
      </c>
      <c r="M16" s="17" t="n">
        <v>12</v>
      </c>
      <c r="N16" s="20" t="n">
        <v>45962</v>
      </c>
      <c r="O16" s="24">
        <f>IF(OR(P16="폐기",M16=""),"",IF(N16&lt;&gt;"",EDATE(N16,M16),IF(F16&lt;&gt;"",EDATE(F16,M16),"")))</f>
        <v/>
      </c>
      <c r="P16" s="17" t="inlineStr">
        <is>
          <t>정상</t>
        </is>
      </c>
      <c r="Q16" s="25">
        <f>IF(B16="","",IF(P16="폐기","",IF(OR(P16="수리 필요",P16="수리 중"),"수리 확인",IF(O16="","",IF(O16&lt;$G$4,"점검 지남",IF(O16-$G$4&lt;=14,"점검 임박","정상"))))))</f>
        <v/>
      </c>
      <c r="R16" s="18" t="inlineStr">
        <is>
          <t>카드 단말 포함</t>
        </is>
      </c>
    </row>
    <row r="17" ht="20" customHeight="1">
      <c r="A17" s="17" t="inlineStr">
        <is>
          <t>전자-002</t>
        </is>
      </c>
      <c r="B17" s="18" t="inlineStr">
        <is>
          <t>노트북</t>
        </is>
      </c>
      <c r="C17" s="17" t="inlineStr">
        <is>
          <t>전자기기</t>
        </is>
      </c>
      <c r="D17" s="18" t="inlineStr">
        <is>
          <t>사무용 14형</t>
        </is>
      </c>
      <c r="E17" s="19" t="n">
        <v>1</v>
      </c>
      <c r="F17" s="20" t="n">
        <v>45870</v>
      </c>
      <c r="G17" s="21" t="n">
        <v>1100000</v>
      </c>
      <c r="H17" s="22">
        <f>IF(OR(E17="",G17=""),"",E17*G17)</f>
        <v/>
      </c>
      <c r="I17" s="17" t="n">
        <v>4</v>
      </c>
      <c r="J17" s="23">
        <f>IF(F17="","",ROUNDDOWN(($G$4-F17)/365,1))</f>
        <v/>
      </c>
      <c r="K17" s="22">
        <f>IF(OR(H17="",I17="",J17=""),"",IF(P17="폐기",0,ROUND(H17*MAX(0,1-J17/MAX(1,I17)),-2)))</f>
        <v/>
      </c>
      <c r="L17" s="17" t="inlineStr">
        <is>
          <t>사무 공간</t>
        </is>
      </c>
      <c r="M17" s="17" t="n"/>
      <c r="N17" s="20" t="n"/>
      <c r="O17" s="24">
        <f>IF(OR(P17="폐기",M17=""),"",IF(N17&lt;&gt;"",EDATE(N17,M17),IF(F17&lt;&gt;"",EDATE(F17,M17),"")))</f>
        <v/>
      </c>
      <c r="P17" s="17" t="inlineStr">
        <is>
          <t>정상</t>
        </is>
      </c>
      <c r="Q17" s="25">
        <f>IF(B17="","",IF(P17="폐기","",IF(OR(P17="수리 필요",P17="수리 중"),"수리 확인",IF(O17="","",IF(O17&lt;$G$4,"점검 지남",IF(O17-$G$4&lt;=14,"점검 임박","정상"))))))</f>
        <v/>
      </c>
      <c r="R17" s="18" t="inlineStr"/>
    </row>
    <row r="18" ht="20" customHeight="1">
      <c r="A18" s="17" t="inlineStr">
        <is>
          <t>가구-001</t>
        </is>
      </c>
      <c r="B18" s="18" t="inlineStr">
        <is>
          <t>4인 테이블</t>
        </is>
      </c>
      <c r="C18" s="17" t="inlineStr">
        <is>
          <t>가구</t>
        </is>
      </c>
      <c r="D18" s="18" t="inlineStr">
        <is>
          <t>원목</t>
        </is>
      </c>
      <c r="E18" s="19" t="n">
        <v>6</v>
      </c>
      <c r="F18" s="20" t="n">
        <v>45352</v>
      </c>
      <c r="G18" s="21" t="n">
        <v>180000</v>
      </c>
      <c r="H18" s="22">
        <f>IF(OR(E18="",G18=""),"",E18*G18)</f>
        <v/>
      </c>
      <c r="I18" s="17" t="n">
        <v>8</v>
      </c>
      <c r="J18" s="23">
        <f>IF(F18="","",ROUNDDOWN(($G$4-F18)/365,1))</f>
        <v/>
      </c>
      <c r="K18" s="22">
        <f>IF(OR(H18="",I18="",J18=""),"",IF(P18="폐기",0,ROUND(H18*MAX(0,1-J18/MAX(1,I18)),-2)))</f>
        <v/>
      </c>
      <c r="L18" s="17" t="inlineStr">
        <is>
          <t>홀</t>
        </is>
      </c>
      <c r="M18" s="17" t="n">
        <v>6</v>
      </c>
      <c r="N18" s="20" t="n">
        <v>46096</v>
      </c>
      <c r="O18" s="24">
        <f>IF(OR(P18="폐기",M18=""),"",IF(N18&lt;&gt;"",EDATE(N18,M18),IF(F18&lt;&gt;"",EDATE(F18,M18),"")))</f>
        <v/>
      </c>
      <c r="P18" s="17" t="inlineStr">
        <is>
          <t>정상</t>
        </is>
      </c>
      <c r="Q18" s="25">
        <f>IF(B18="","",IF(P18="폐기","",IF(OR(P18="수리 필요",P18="수리 중"),"수리 확인",IF(O18="","",IF(O18&lt;$G$4,"점검 지남",IF(O18-$G$4&lt;=14,"점검 임박","정상"))))))</f>
        <v/>
      </c>
      <c r="R18" s="18" t="inlineStr"/>
    </row>
    <row r="19" ht="20" customHeight="1">
      <c r="A19" s="17" t="inlineStr">
        <is>
          <t>가구-002</t>
        </is>
      </c>
      <c r="B19" s="18" t="inlineStr">
        <is>
          <t>의자</t>
        </is>
      </c>
      <c r="C19" s="17" t="inlineStr">
        <is>
          <t>가구</t>
        </is>
      </c>
      <c r="D19" s="18" t="inlineStr">
        <is>
          <t>철제</t>
        </is>
      </c>
      <c r="E19" s="19" t="n">
        <v>24</v>
      </c>
      <c r="F19" s="20" t="n">
        <v>45352</v>
      </c>
      <c r="G19" s="21" t="n">
        <v>45000</v>
      </c>
      <c r="H19" s="22">
        <f>IF(OR(E19="",G19=""),"",E19*G19)</f>
        <v/>
      </c>
      <c r="I19" s="17" t="n">
        <v>8</v>
      </c>
      <c r="J19" s="23">
        <f>IF(F19="","",ROUNDDOWN(($G$4-F19)/365,1))</f>
        <v/>
      </c>
      <c r="K19" s="22">
        <f>IF(OR(H19="",I19="",J19=""),"",IF(P19="폐기",0,ROUND(H19*MAX(0,1-J19/MAX(1,I19)),-2)))</f>
        <v/>
      </c>
      <c r="L19" s="17" t="inlineStr">
        <is>
          <t>홀</t>
        </is>
      </c>
      <c r="M19" s="17" t="n">
        <v>6</v>
      </c>
      <c r="N19" s="20" t="n">
        <v>46143</v>
      </c>
      <c r="O19" s="24">
        <f>IF(OR(P19="폐기",M19=""),"",IF(N19&lt;&gt;"",EDATE(N19,M19),IF(F19&lt;&gt;"",EDATE(F19,M19),"")))</f>
        <v/>
      </c>
      <c r="P19" s="17" t="inlineStr">
        <is>
          <t>정상</t>
        </is>
      </c>
      <c r="Q19" s="25">
        <f>IF(B19="","",IF(P19="폐기","",IF(OR(P19="수리 필요",P19="수리 중"),"수리 확인",IF(O19="","",IF(O19&lt;$G$4,"점검 지남",IF(O19-$G$4&lt;=14,"점검 임박","정상"))))))</f>
        <v/>
      </c>
      <c r="R19" s="18" t="inlineStr">
        <is>
          <t>2개 흔들림</t>
        </is>
      </c>
    </row>
    <row r="20" ht="20" customHeight="1">
      <c r="A20" s="17" t="inlineStr">
        <is>
          <t>공구-001</t>
        </is>
      </c>
      <c r="B20" s="18" t="inlineStr">
        <is>
          <t>정수 필터</t>
        </is>
      </c>
      <c r="C20" s="17" t="inlineStr">
        <is>
          <t>공구·설비</t>
        </is>
      </c>
      <c r="D20" s="18" t="inlineStr">
        <is>
          <t>언더싱크형</t>
        </is>
      </c>
      <c r="E20" s="19" t="n">
        <v>1</v>
      </c>
      <c r="F20" s="20" t="n">
        <v>45931</v>
      </c>
      <c r="G20" s="21" t="n">
        <v>350000</v>
      </c>
      <c r="H20" s="22">
        <f>IF(OR(E20="",G20=""),"",E20*G20)</f>
        <v/>
      </c>
      <c r="I20" s="17" t="n">
        <v>3</v>
      </c>
      <c r="J20" s="23">
        <f>IF(F20="","",ROUNDDOWN(($G$4-F20)/365,1))</f>
        <v/>
      </c>
      <c r="K20" s="22">
        <f>IF(OR(H20="",I20="",J20=""),"",IF(P20="폐기",0,ROUND(H20*MAX(0,1-J20/MAX(1,I20)),-2)))</f>
        <v/>
      </c>
      <c r="L20" s="17" t="inlineStr">
        <is>
          <t>주방 하부</t>
        </is>
      </c>
      <c r="M20" s="17" t="n">
        <v>3</v>
      </c>
      <c r="N20" s="20" t="n">
        <v>46204</v>
      </c>
      <c r="O20" s="24">
        <f>IF(OR(P20="폐기",M20=""),"",IF(N20&lt;&gt;"",EDATE(N20,M20),IF(F20&lt;&gt;"",EDATE(F20,M20),"")))</f>
        <v/>
      </c>
      <c r="P20" s="17" t="inlineStr">
        <is>
          <t>정상</t>
        </is>
      </c>
      <c r="Q20" s="25">
        <f>IF(B20="","",IF(P20="폐기","",IF(OR(P20="수리 필요",P20="수리 중"),"수리 확인",IF(O20="","",IF(O20&lt;$G$4,"점검 지남",IF(O20-$G$4&lt;=14,"점검 임박","정상"))))))</f>
        <v/>
      </c>
      <c r="R20" s="18" t="inlineStr">
        <is>
          <t>필터 교체</t>
        </is>
      </c>
    </row>
    <row r="21" ht="20" customHeight="1">
      <c r="A21" s="17" t="n"/>
      <c r="B21" s="18" t="n"/>
      <c r="C21" s="17" t="n"/>
      <c r="D21" s="18" t="n"/>
      <c r="E21" s="19" t="n"/>
      <c r="F21" s="20" t="n"/>
      <c r="G21" s="21" t="n"/>
      <c r="H21" s="22">
        <f>IF(OR(E21="",G21=""),"",E21*G21)</f>
        <v/>
      </c>
      <c r="I21" s="17" t="n"/>
      <c r="J21" s="23">
        <f>IF(F21="","",ROUNDDOWN(($G$4-F21)/365,1))</f>
        <v/>
      </c>
      <c r="K21" s="22">
        <f>IF(OR(H21="",I21="",J21=""),"",IF(P21="폐기",0,ROUND(H21*MAX(0,1-J21/MAX(1,I21)),-2)))</f>
        <v/>
      </c>
      <c r="L21" s="17" t="n"/>
      <c r="M21" s="17" t="n"/>
      <c r="N21" s="20" t="n"/>
      <c r="O21" s="24">
        <f>IF(OR(P21="폐기",M21=""),"",IF(N21&lt;&gt;"",EDATE(N21,M21),IF(F21&lt;&gt;"",EDATE(F21,M21),"")))</f>
        <v/>
      </c>
      <c r="P21" s="17" t="n"/>
      <c r="Q21" s="25">
        <f>IF(B21="","",IF(P21="폐기","",IF(OR(P21="수리 필요",P21="수리 중"),"수리 확인",IF(O21="","",IF(O21&lt;$G$4,"점검 지남",IF(O21-$G$4&lt;=14,"점검 임박","정상"))))))</f>
        <v/>
      </c>
      <c r="R21" s="18" t="n"/>
    </row>
    <row r="22" ht="20" customHeight="1">
      <c r="A22" s="17" t="n"/>
      <c r="B22" s="18" t="n"/>
      <c r="C22" s="17" t="n"/>
      <c r="D22" s="18" t="n"/>
      <c r="E22" s="19" t="n"/>
      <c r="F22" s="20" t="n"/>
      <c r="G22" s="21" t="n"/>
      <c r="H22" s="22">
        <f>IF(OR(E22="",G22=""),"",E22*G22)</f>
        <v/>
      </c>
      <c r="I22" s="17" t="n"/>
      <c r="J22" s="23">
        <f>IF(F22="","",ROUNDDOWN(($G$4-F22)/365,1))</f>
        <v/>
      </c>
      <c r="K22" s="22">
        <f>IF(OR(H22="",I22="",J22=""),"",IF(P22="폐기",0,ROUND(H22*MAX(0,1-J22/MAX(1,I22)),-2)))</f>
        <v/>
      </c>
      <c r="L22" s="17" t="n"/>
      <c r="M22" s="17" t="n"/>
      <c r="N22" s="20" t="n"/>
      <c r="O22" s="24">
        <f>IF(OR(P22="폐기",M22=""),"",IF(N22&lt;&gt;"",EDATE(N22,M22),IF(F22&lt;&gt;"",EDATE(F22,M22),"")))</f>
        <v/>
      </c>
      <c r="P22" s="17" t="n"/>
      <c r="Q22" s="25">
        <f>IF(B22="","",IF(P22="폐기","",IF(OR(P22="수리 필요",P22="수리 중"),"수리 확인",IF(O22="","",IF(O22&lt;$G$4,"점검 지남",IF(O22-$G$4&lt;=14,"점검 임박","정상"))))))</f>
        <v/>
      </c>
      <c r="R22" s="18" t="n"/>
    </row>
    <row r="23" ht="20" customHeight="1">
      <c r="A23" s="17" t="n"/>
      <c r="B23" s="18" t="n"/>
      <c r="C23" s="17" t="n"/>
      <c r="D23" s="18" t="n"/>
      <c r="E23" s="19" t="n"/>
      <c r="F23" s="20" t="n"/>
      <c r="G23" s="21" t="n"/>
      <c r="H23" s="22">
        <f>IF(OR(E23="",G23=""),"",E23*G23)</f>
        <v/>
      </c>
      <c r="I23" s="17" t="n"/>
      <c r="J23" s="23">
        <f>IF(F23="","",ROUNDDOWN(($G$4-F23)/365,1))</f>
        <v/>
      </c>
      <c r="K23" s="22">
        <f>IF(OR(H23="",I23="",J23=""),"",IF(P23="폐기",0,ROUND(H23*MAX(0,1-J23/MAX(1,I23)),-2)))</f>
        <v/>
      </c>
      <c r="L23" s="17" t="n"/>
      <c r="M23" s="17" t="n"/>
      <c r="N23" s="20" t="n"/>
      <c r="O23" s="24">
        <f>IF(OR(P23="폐기",M23=""),"",IF(N23&lt;&gt;"",EDATE(N23,M23),IF(F23&lt;&gt;"",EDATE(F23,M23),"")))</f>
        <v/>
      </c>
      <c r="P23" s="17" t="n"/>
      <c r="Q23" s="25">
        <f>IF(B23="","",IF(P23="폐기","",IF(OR(P23="수리 필요",P23="수리 중"),"수리 확인",IF(O23="","",IF(O23&lt;$G$4,"점검 지남",IF(O23-$G$4&lt;=14,"점검 임박","정상"))))))</f>
        <v/>
      </c>
      <c r="R23" s="18" t="n"/>
    </row>
    <row r="24" ht="20" customHeight="1">
      <c r="A24" s="17" t="n"/>
      <c r="B24" s="18" t="n"/>
      <c r="C24" s="17" t="n"/>
      <c r="D24" s="18" t="n"/>
      <c r="E24" s="19" t="n"/>
      <c r="F24" s="20" t="n"/>
      <c r="G24" s="21" t="n"/>
      <c r="H24" s="22">
        <f>IF(OR(E24="",G24=""),"",E24*G24)</f>
        <v/>
      </c>
      <c r="I24" s="17" t="n"/>
      <c r="J24" s="23">
        <f>IF(F24="","",ROUNDDOWN(($G$4-F24)/365,1))</f>
        <v/>
      </c>
      <c r="K24" s="22">
        <f>IF(OR(H24="",I24="",J24=""),"",IF(P24="폐기",0,ROUND(H24*MAX(0,1-J24/MAX(1,I24)),-2)))</f>
        <v/>
      </c>
      <c r="L24" s="17" t="n"/>
      <c r="M24" s="17" t="n"/>
      <c r="N24" s="20" t="n"/>
      <c r="O24" s="24">
        <f>IF(OR(P24="폐기",M24=""),"",IF(N24&lt;&gt;"",EDATE(N24,M24),IF(F24&lt;&gt;"",EDATE(F24,M24),"")))</f>
        <v/>
      </c>
      <c r="P24" s="17" t="n"/>
      <c r="Q24" s="25">
        <f>IF(B24="","",IF(P24="폐기","",IF(OR(P24="수리 필요",P24="수리 중"),"수리 확인",IF(O24="","",IF(O24&lt;$G$4,"점검 지남",IF(O24-$G$4&lt;=14,"점검 임박","정상"))))))</f>
        <v/>
      </c>
      <c r="R24" s="18" t="n"/>
    </row>
    <row r="25" ht="20" customHeight="1">
      <c r="A25" s="17" t="n"/>
      <c r="B25" s="18" t="n"/>
      <c r="C25" s="17" t="n"/>
      <c r="D25" s="18" t="n"/>
      <c r="E25" s="19" t="n"/>
      <c r="F25" s="20" t="n"/>
      <c r="G25" s="21" t="n"/>
      <c r="H25" s="22">
        <f>IF(OR(E25="",G25=""),"",E25*G25)</f>
        <v/>
      </c>
      <c r="I25" s="17" t="n"/>
      <c r="J25" s="23">
        <f>IF(F25="","",ROUNDDOWN(($G$4-F25)/365,1))</f>
        <v/>
      </c>
      <c r="K25" s="22">
        <f>IF(OR(H25="",I25="",J25=""),"",IF(P25="폐기",0,ROUND(H25*MAX(0,1-J25/MAX(1,I25)),-2)))</f>
        <v/>
      </c>
      <c r="L25" s="17" t="n"/>
      <c r="M25" s="17" t="n"/>
      <c r="N25" s="20" t="n"/>
      <c r="O25" s="24">
        <f>IF(OR(P25="폐기",M25=""),"",IF(N25&lt;&gt;"",EDATE(N25,M25),IF(F25&lt;&gt;"",EDATE(F25,M25),"")))</f>
        <v/>
      </c>
      <c r="P25" s="17" t="n"/>
      <c r="Q25" s="25">
        <f>IF(B25="","",IF(P25="폐기","",IF(OR(P25="수리 필요",P25="수리 중"),"수리 확인",IF(O25="","",IF(O25&lt;$G$4,"점검 지남",IF(O25-$G$4&lt;=14,"점검 임박","정상"))))))</f>
        <v/>
      </c>
      <c r="R25" s="18" t="n"/>
    </row>
    <row r="26" ht="22" customHeight="1">
      <c r="A26" s="4" t="inlineStr">
        <is>
          <t>합   계</t>
        </is>
      </c>
      <c r="B26" s="7" t="n"/>
      <c r="C26" s="7" t="n"/>
      <c r="D26" s="7" t="n"/>
      <c r="E26" s="7" t="n"/>
      <c r="F26" s="7" t="n"/>
      <c r="G26" s="7" t="n"/>
      <c r="H26" s="26">
        <f>SUM(H11:H25)</f>
        <v/>
      </c>
      <c r="I26" s="27" t="n"/>
      <c r="J26" s="27" t="n"/>
      <c r="K26" s="26">
        <f>SUM(K11:K25)</f>
        <v/>
      </c>
      <c r="L26" s="27" t="n"/>
      <c r="M26" s="27" t="n"/>
      <c r="N26" s="27" t="n"/>
      <c r="O26" s="27" t="n"/>
      <c r="P26" s="27" t="n"/>
      <c r="Q26" s="27" t="n"/>
      <c r="R26" s="27" t="n"/>
    </row>
    <row r="28" ht="22" customHeight="1">
      <c r="A28" s="15" t="inlineStr">
        <is>
          <t>② 고장 · 수리 이력   ·   자산번호를 적으면 품목 이름이 자동으로 나와요</t>
        </is>
      </c>
    </row>
    <row r="29" ht="30" customHeight="1">
      <c r="A29" s="28" t="inlineStr">
        <is>
          <t>자산번호</t>
        </is>
      </c>
      <c r="B29" s="28" t="inlineStr">
        <is>
          <t>품목</t>
        </is>
      </c>
      <c r="C29" s="28" t="inlineStr">
        <is>
          <t>날짜</t>
        </is>
      </c>
      <c r="D29" s="28" t="inlineStr">
        <is>
          <t>증상 · 원인</t>
        </is>
      </c>
      <c r="E29" s="29" t="n"/>
      <c r="F29" s="29" t="n"/>
      <c r="G29" s="28" t="inlineStr">
        <is>
          <t>조치 내용</t>
        </is>
      </c>
      <c r="H29" s="29" t="n"/>
      <c r="I29" s="29" t="n"/>
      <c r="J29" s="28" t="inlineStr">
        <is>
          <t>수리 비용</t>
        </is>
      </c>
      <c r="K29" s="29" t="n"/>
      <c r="L29" s="28" t="inlineStr">
        <is>
          <t>업체 · 연락처</t>
        </is>
      </c>
      <c r="M29" s="29" t="n"/>
      <c r="N29" s="29" t="n"/>
      <c r="O29" s="28" t="inlineStr">
        <is>
          <t>재발 방지 메모</t>
        </is>
      </c>
      <c r="P29" s="29" t="n"/>
      <c r="Q29" s="29" t="n"/>
      <c r="R29" s="29" t="n"/>
    </row>
    <row r="30" ht="20" customHeight="1">
      <c r="A30" s="5" t="inlineStr">
        <is>
          <t>주방-003</t>
        </is>
      </c>
      <c r="B30" s="30">
        <f>IF(A30="","",IFERROR(VLOOKUP(A30,$A$11:$B$25,2,FALSE),"번호 확인"))</f>
        <v/>
      </c>
      <c r="C30" s="31" t="n">
        <v>46301</v>
      </c>
      <c r="D30" s="10" t="inlineStr">
        <is>
          <t>배수 호스 연결부 누수</t>
        </is>
      </c>
      <c r="E30" s="6" t="n"/>
      <c r="F30" s="6" t="n"/>
      <c r="G30" s="10" t="inlineStr">
        <is>
          <t>업체 방문 예정(10/13)</t>
        </is>
      </c>
      <c r="H30" s="6" t="n"/>
      <c r="I30" s="6" t="n"/>
      <c r="J30" s="32" t="n"/>
      <c r="K30" s="6" t="n"/>
      <c r="L30" s="10" t="inlineStr">
        <is>
          <t>○○냉동 010-0000-0000</t>
        </is>
      </c>
      <c r="M30" s="6" t="n"/>
      <c r="N30" s="6" t="n"/>
      <c r="O30" s="10" t="inlineStr">
        <is>
          <t>호스 고정 상태 월 1회 확인</t>
        </is>
      </c>
      <c r="P30" s="6" t="n"/>
      <c r="Q30" s="6" t="n"/>
      <c r="R30" s="6" t="n"/>
    </row>
    <row r="31" ht="20" customHeight="1">
      <c r="A31" s="5" t="inlineStr">
        <is>
          <t>주방-001</t>
        </is>
      </c>
      <c r="B31" s="30">
        <f>IF(A31="","",IFERROR(VLOOKUP(A31,$A$11:$B$25,2,FALSE),"번호 확인"))</f>
        <v/>
      </c>
      <c r="C31" s="31" t="n">
        <v>46213</v>
      </c>
      <c r="D31" s="10" t="inlineStr">
        <is>
          <t>추출 압력 낮음</t>
        </is>
      </c>
      <c r="E31" s="6" t="n"/>
      <c r="F31" s="6" t="n"/>
      <c r="G31" s="10" t="inlineStr">
        <is>
          <t>가스켓·샤워스크린 교체</t>
        </is>
      </c>
      <c r="H31" s="6" t="n"/>
      <c r="I31" s="6" t="n"/>
      <c r="J31" s="32" t="n">
        <v>180000</v>
      </c>
      <c r="K31" s="6" t="n"/>
      <c r="L31" s="10" t="inlineStr">
        <is>
          <t>머신 A/S 1588-0000</t>
        </is>
      </c>
      <c r="M31" s="6" t="n"/>
      <c r="N31" s="6" t="n"/>
      <c r="O31" s="10" t="inlineStr">
        <is>
          <t>가스켓 6개월마다 교체</t>
        </is>
      </c>
      <c r="P31" s="6" t="n"/>
      <c r="Q31" s="6" t="n"/>
      <c r="R31" s="6" t="n"/>
    </row>
    <row r="32" ht="20" customHeight="1">
      <c r="A32" s="5" t="inlineStr">
        <is>
          <t>가구-002</t>
        </is>
      </c>
      <c r="B32" s="30">
        <f>IF(A32="","",IFERROR(VLOOKUP(A32,$A$11:$B$25,2,FALSE),"번호 확인"))</f>
        <v/>
      </c>
      <c r="C32" s="31" t="n">
        <v>46277</v>
      </c>
      <c r="D32" s="10" t="inlineStr">
        <is>
          <t>의자 다리 흔들림</t>
        </is>
      </c>
      <c r="E32" s="6" t="n"/>
      <c r="F32" s="6" t="n"/>
      <c r="G32" s="10" t="inlineStr">
        <is>
          <t>볼트 조임</t>
        </is>
      </c>
      <c r="H32" s="6" t="n"/>
      <c r="I32" s="6" t="n"/>
      <c r="J32" s="32" t="n">
        <v>0</v>
      </c>
      <c r="K32" s="6" t="n"/>
      <c r="L32" s="10" t="inlineStr">
        <is>
          <t>직접</t>
        </is>
      </c>
      <c r="M32" s="6" t="n"/>
      <c r="N32" s="6" t="n"/>
      <c r="O32" s="10" t="inlineStr"/>
      <c r="P32" s="6" t="n"/>
      <c r="Q32" s="6" t="n"/>
      <c r="R32" s="6" t="n"/>
    </row>
    <row r="33" ht="20" customHeight="1">
      <c r="A33" s="5" t="n"/>
      <c r="B33" s="30">
        <f>IF(A33="","",IFERROR(VLOOKUP(A33,$A$11:$B$25,2,FALSE),"번호 확인"))</f>
        <v/>
      </c>
      <c r="C33" s="31" t="n"/>
      <c r="D33" s="10" t="n"/>
      <c r="E33" s="6" t="n"/>
      <c r="F33" s="6" t="n"/>
      <c r="G33" s="10" t="n"/>
      <c r="H33" s="6" t="n"/>
      <c r="I33" s="6" t="n"/>
      <c r="J33" s="32" t="n"/>
      <c r="K33" s="6" t="n"/>
      <c r="L33" s="10" t="n"/>
      <c r="M33" s="6" t="n"/>
      <c r="N33" s="6" t="n"/>
      <c r="O33" s="10" t="n"/>
      <c r="P33" s="6" t="n"/>
      <c r="Q33" s="6" t="n"/>
      <c r="R33" s="6" t="n"/>
    </row>
    <row r="34" ht="20" customHeight="1">
      <c r="A34" s="5" t="n"/>
      <c r="B34" s="30">
        <f>IF(A34="","",IFERROR(VLOOKUP(A34,$A$11:$B$25,2,FALSE),"번호 확인"))</f>
        <v/>
      </c>
      <c r="C34" s="31" t="n"/>
      <c r="D34" s="10" t="n"/>
      <c r="E34" s="6" t="n"/>
      <c r="F34" s="6" t="n"/>
      <c r="G34" s="10" t="n"/>
      <c r="H34" s="6" t="n"/>
      <c r="I34" s="6" t="n"/>
      <c r="J34" s="32" t="n"/>
      <c r="K34" s="6" t="n"/>
      <c r="L34" s="10" t="n"/>
      <c r="M34" s="6" t="n"/>
      <c r="N34" s="6" t="n"/>
      <c r="O34" s="10" t="n"/>
      <c r="P34" s="6" t="n"/>
      <c r="Q34" s="6" t="n"/>
      <c r="R34" s="6" t="n"/>
    </row>
    <row r="35" ht="20" customHeight="1">
      <c r="A35" s="5" t="n"/>
      <c r="B35" s="30">
        <f>IF(A35="","",IFERROR(VLOOKUP(A35,$A$11:$B$25,2,FALSE),"번호 확인"))</f>
        <v/>
      </c>
      <c r="C35" s="31" t="n"/>
      <c r="D35" s="10" t="n"/>
      <c r="E35" s="6" t="n"/>
      <c r="F35" s="6" t="n"/>
      <c r="G35" s="10" t="n"/>
      <c r="H35" s="6" t="n"/>
      <c r="I35" s="6" t="n"/>
      <c r="J35" s="32" t="n"/>
      <c r="K35" s="6" t="n"/>
      <c r="L35" s="10" t="n"/>
      <c r="M35" s="6" t="n"/>
      <c r="N35" s="6" t="n"/>
      <c r="O35" s="10" t="n"/>
      <c r="P35" s="6" t="n"/>
      <c r="Q35" s="6" t="n"/>
      <c r="R35" s="6" t="n"/>
    </row>
    <row r="36" ht="20" customHeight="1">
      <c r="A36" s="5" t="n"/>
      <c r="B36" s="30">
        <f>IF(A36="","",IFERROR(VLOOKUP(A36,$A$11:$B$25,2,FALSE),"번호 확인"))</f>
        <v/>
      </c>
      <c r="C36" s="31" t="n"/>
      <c r="D36" s="10" t="n"/>
      <c r="E36" s="6" t="n"/>
      <c r="F36" s="6" t="n"/>
      <c r="G36" s="10" t="n"/>
      <c r="H36" s="6" t="n"/>
      <c r="I36" s="6" t="n"/>
      <c r="J36" s="32" t="n"/>
      <c r="K36" s="6" t="n"/>
      <c r="L36" s="10" t="n"/>
      <c r="M36" s="6" t="n"/>
      <c r="N36" s="6" t="n"/>
      <c r="O36" s="10" t="n"/>
      <c r="P36" s="6" t="n"/>
      <c r="Q36" s="6" t="n"/>
      <c r="R36" s="6" t="n"/>
    </row>
    <row r="37" ht="20" customHeight="1">
      <c r="A37" s="5" t="n"/>
      <c r="B37" s="30">
        <f>IF(A37="","",IFERROR(VLOOKUP(A37,$A$11:$B$25,2,FALSE),"번호 확인"))</f>
        <v/>
      </c>
      <c r="C37" s="31" t="n"/>
      <c r="D37" s="10" t="n"/>
      <c r="E37" s="6" t="n"/>
      <c r="F37" s="6" t="n"/>
      <c r="G37" s="10" t="n"/>
      <c r="H37" s="6" t="n"/>
      <c r="I37" s="6" t="n"/>
      <c r="J37" s="32" t="n"/>
      <c r="K37" s="6" t="n"/>
      <c r="L37" s="10" t="n"/>
      <c r="M37" s="6" t="n"/>
      <c r="N37" s="6" t="n"/>
      <c r="O37" s="10" t="n"/>
      <c r="P37" s="6" t="n"/>
      <c r="Q37" s="6" t="n"/>
      <c r="R37" s="6" t="n"/>
    </row>
    <row r="38" ht="22" customHeight="1">
      <c r="A38" s="4" t="inlineStr">
        <is>
          <t>수리 비용 합계</t>
        </is>
      </c>
      <c r="B38" s="7" t="n"/>
      <c r="C38" s="7" t="n"/>
      <c r="D38" s="7" t="n"/>
      <c r="E38" s="7" t="n"/>
      <c r="F38" s="7" t="n"/>
      <c r="G38" s="7" t="n"/>
      <c r="H38" s="7" t="n"/>
      <c r="I38" s="7" t="n"/>
      <c r="J38" s="26">
        <f>SUM(J30:J37)</f>
        <v/>
      </c>
      <c r="K38" s="9" t="n"/>
      <c r="L38" s="27" t="n"/>
      <c r="M38" s="7" t="n"/>
      <c r="N38" s="7" t="n"/>
      <c r="O38" s="7" t="n"/>
      <c r="P38" s="7" t="n"/>
      <c r="Q38" s="7" t="n"/>
      <c r="R38" s="7" t="n"/>
    </row>
    <row r="40">
      <c r="A40" s="33" t="inlineStr">
        <is>
          <t>쓰는 법</t>
        </is>
      </c>
    </row>
    <row r="41">
      <c r="A41" s="34" t="inlineStr">
        <is>
          <t>1. 장비를 사면 자산번호·품목·구입일·단가를 적고, 기계에도 같은 번호 스티커를 붙이면 찾기 쉬워요.</t>
        </is>
      </c>
    </row>
    <row r="42">
      <c r="A42" s="34" t="inlineStr">
        <is>
          <t>2. 점검 주기를 고르면 다음 점검일이 계산되고, 14일 안이면 노랑·지나면 빨강으로 알려 줘요. 점검 후 '최근 점검' 날짜를 고치세요.</t>
        </is>
      </c>
    </row>
    <row r="43">
      <c r="A43" s="34" t="inlineStr">
        <is>
          <t>3. 고장이 나면 상태를 '수리 필요'로 바꾸고 ② 수리 이력에 증상·비용을 남겨요. 같은 고장이 반복되면 교체를 검토하세요.</t>
        </is>
      </c>
    </row>
    <row r="44">
      <c r="A44" s="34" t="inlineStr">
        <is>
          <t>4. 장부가는 구입 금액을 내용연수로 똑같이 나눈 단순 참고값이에요. 감가상각 등 세무 처리는 세무 전문가와 확인하세요.</t>
        </is>
      </c>
    </row>
  </sheetData>
  <mergeCells count="76">
    <mergeCell ref="J6:L6"/>
    <mergeCell ref="L33:N33"/>
    <mergeCell ref="J29:K29"/>
    <mergeCell ref="G6:I6"/>
    <mergeCell ref="A41:R41"/>
    <mergeCell ref="J38:K38"/>
    <mergeCell ref="G37:I37"/>
    <mergeCell ref="D32:F32"/>
    <mergeCell ref="L30:N30"/>
    <mergeCell ref="J37:K37"/>
    <mergeCell ref="M7:O7"/>
    <mergeCell ref="G34:I34"/>
    <mergeCell ref="L35:N35"/>
    <mergeCell ref="D7:F7"/>
    <mergeCell ref="K4:L4"/>
    <mergeCell ref="M6:O6"/>
    <mergeCell ref="G30:I30"/>
    <mergeCell ref="G33:I33"/>
    <mergeCell ref="L29:N29"/>
    <mergeCell ref="J7:L7"/>
    <mergeCell ref="P7:R7"/>
    <mergeCell ref="E4:F4"/>
    <mergeCell ref="O37:R37"/>
    <mergeCell ref="J30:K30"/>
    <mergeCell ref="J34:K34"/>
    <mergeCell ref="D37:F37"/>
    <mergeCell ref="A2:R2"/>
    <mergeCell ref="A42:R42"/>
    <mergeCell ref="L31:N31"/>
    <mergeCell ref="G35:I35"/>
    <mergeCell ref="O34:R34"/>
    <mergeCell ref="L34:N34"/>
    <mergeCell ref="D30:F30"/>
    <mergeCell ref="G29:I29"/>
    <mergeCell ref="J36:K36"/>
    <mergeCell ref="D33:F33"/>
    <mergeCell ref="A38:I38"/>
    <mergeCell ref="O33:R33"/>
    <mergeCell ref="J35:K35"/>
    <mergeCell ref="G32:I32"/>
    <mergeCell ref="D29:F29"/>
    <mergeCell ref="A43:R43"/>
    <mergeCell ref="O36:R36"/>
    <mergeCell ref="L36:N36"/>
    <mergeCell ref="O30:R30"/>
    <mergeCell ref="G31:I31"/>
    <mergeCell ref="B4:D4"/>
    <mergeCell ref="A28:R28"/>
    <mergeCell ref="D35:F35"/>
    <mergeCell ref="J32:K32"/>
    <mergeCell ref="O29:R29"/>
    <mergeCell ref="A44:R44"/>
    <mergeCell ref="J31:K31"/>
    <mergeCell ref="A9:R9"/>
    <mergeCell ref="O32:R32"/>
    <mergeCell ref="D34:F34"/>
    <mergeCell ref="G4:H4"/>
    <mergeCell ref="O35:R35"/>
    <mergeCell ref="O4:R4"/>
    <mergeCell ref="L32:N32"/>
    <mergeCell ref="G36:I36"/>
    <mergeCell ref="I4:J4"/>
    <mergeCell ref="O31:R31"/>
    <mergeCell ref="D31:F31"/>
    <mergeCell ref="A6:C6"/>
    <mergeCell ref="D6:F6"/>
    <mergeCell ref="L37:N37"/>
    <mergeCell ref="A26:G26"/>
    <mergeCell ref="D36:F36"/>
    <mergeCell ref="J33:K33"/>
    <mergeCell ref="A1:R1"/>
    <mergeCell ref="L38:R38"/>
    <mergeCell ref="A7:C7"/>
    <mergeCell ref="G7:I7"/>
    <mergeCell ref="M4:N4"/>
    <mergeCell ref="P6:R6"/>
  </mergeCells>
  <conditionalFormatting sqref="Q11:Q25">
    <cfRule type="expression" priority="1" dxfId="0">
      <formula>OR($Q11="점검 지남",$Q11="수리 확인")</formula>
    </cfRule>
    <cfRule type="expression" priority="2" dxfId="1">
      <formula>$Q11="점검 임박"</formula>
    </cfRule>
    <cfRule type="expression" priority="3" dxfId="2">
      <formula>$Q11="정상"</formula>
    </cfRule>
  </conditionalFormatting>
  <conditionalFormatting sqref="A11:R25">
    <cfRule type="expression" priority="4" dxfId="3">
      <formula>$P11="폐기"</formula>
    </cfRule>
  </conditionalFormatting>
  <dataValidations count="4">
    <dataValidation sqref="C11:C25" showDropDown="0" showInputMessage="0" showErrorMessage="0" allowBlank="1" type="list">
      <formula1>"주방기기,전자기기,가구,공구·설비,인테리어,차량·운반,기타"</formula1>
    </dataValidation>
    <dataValidation sqref="I11:I25" showDropDown="0" showInputMessage="1" showErrorMessage="0" allowBlank="1" prompt="몇 년 쓸 장비인지(참고용)" type="list">
      <formula1>"3,4,5,6,8,10"</formula1>
    </dataValidation>
    <dataValidation sqref="M11:M25" showDropDown="0" showInputMessage="1" showErrorMessage="0" allowBlank="1" prompt="몇 달마다 점검하나요?" type="list">
      <formula1>"1,3,6,12"</formula1>
    </dataValidation>
    <dataValidation sqref="P11:P25" showDropDown="0" showInputMessage="0" showErrorMessage="0" allowBlank="1" type="list">
      <formula1>"정상,수리 필요,수리 중,보관,폐기"</formula1>
    </dataValidation>
  </dataValidations>
  <pageMargins left="0.4" right="0.4" top="0.5" bottom="0.5" header="0.5" footer="0.5"/>
  <pageSetup orientation="landscape" paperSize="9" fitToHeight="0" fitToWidth="1"/>
  <headerFooter>
    <oddHeader/>
    <oddFooter>&amp;C&amp;8 작은 AI 사무실 무료 양식 ·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2026-10-11T06:46:55Z</dcterms:created>
  <dcterms:modified xmlns:dcterms="http://purl.org/dc/terms/" xmlns:xsi="http://www.w3.org/2001/XMLSchema-instance" xsi:type="dcterms:W3CDTF">2026-10-11T06:46:55Z</dcterms:modified>
</cp:coreProperties>
</file>