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문 접수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'주문 접수'!$A$1:$Q$45</definedName>
    <definedName name="_xlnm.Print_Area" localSheetId="1">'작성 예시'!$A$1:$Q$45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&quot;건&quot;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center" vertical="center" wrapText="1"/>
    </xf>
    <xf numFmtId="165" fontId="9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3" fontId="9" fillId="4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center" vertical="center" wrapText="1"/>
    </xf>
    <xf numFmtId="164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3" fontId="7" fillId="0" borderId="2" applyAlignment="1" pivotButton="0" quotePrefix="0" xfId="0">
      <alignment horizontal="center" vertical="center" wrapText="1"/>
    </xf>
    <xf numFmtId="3" fontId="7" fillId="0" borderId="2" applyAlignment="1" pivotButton="0" quotePrefix="0" xfId="0">
      <alignment horizontal="right" vertical="center"/>
    </xf>
    <xf numFmtId="3" fontId="7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3" fontId="3" fillId="4" borderId="2" applyAlignment="1" pivotButton="0" quotePrefix="0" xfId="0">
      <alignment horizontal="right" vertical="center"/>
    </xf>
    <xf numFmtId="0" fontId="10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5" fontId="4" fillId="4" borderId="2" applyAlignment="1" pivotButton="0" quotePrefix="0" xfId="0">
      <alignment horizontal="center" vertical="center" wrapText="1"/>
    </xf>
    <xf numFmtId="3" fontId="4" fillId="4" borderId="2" applyAlignment="1" pivotButton="0" quotePrefix="0" xfId="0">
      <alignment horizontal="center" vertical="center" wrapText="1"/>
    </xf>
    <xf numFmtId="3" fontId="4" fillId="4" borderId="2" applyAlignment="1" pivotButton="0" quotePrefix="0" xfId="0">
      <alignment horizontal="right" vertical="center"/>
    </xf>
    <xf numFmtId="0" fontId="11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  <dxf>
      <font>
        <color rgb="001E7B3A"/>
      </font>
      <fill>
        <patternFill patternType="solid">
          <fgColor rgb="00E3F2E7"/>
          <bgColor rgb="00E3F2E7"/>
        </patternFill>
      </fill>
    </dxf>
    <dxf>
      <font>
        <color rgb="00A3A9A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4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" customWidth="1" min="2" max="2"/>
    <col width="10" customWidth="1" min="3" max="3"/>
    <col width="11" customWidth="1" min="4" max="4"/>
    <col width="9" customWidth="1" min="5" max="5"/>
    <col width="13" customWidth="1" min="6" max="6"/>
    <col width="14" customWidth="1" min="7" max="7"/>
    <col width="11" customWidth="1" min="8" max="8"/>
    <col width="6" customWidth="1" min="9" max="9"/>
    <col width="9" customWidth="1" min="10" max="10"/>
    <col width="8" customWidth="1" min="11" max="11"/>
    <col width="10" customWidth="1" min="12" max="12"/>
    <col width="7" customWidth="1" min="13" max="13"/>
    <col width="10" customWidth="1" min="14" max="14"/>
    <col width="17" customWidth="1" min="15" max="15"/>
    <col width="11" customWidth="1" min="16" max="16"/>
    <col width="11" customWidth="1" min="17" max="17"/>
    <col hidden="1" width="13" customWidth="1" min="24" max="24"/>
    <col hidden="1" width="13" customWidth="1" min="25" max="25"/>
  </cols>
  <sheetData>
    <row r="1" ht="34" customHeight="1">
      <c r="A1" s="1" t="inlineStr">
        <is>
          <t>주문 접수표</t>
        </is>
      </c>
    </row>
    <row r="2">
      <c r="A2" s="2" t="inlineStr">
        <is>
          <t>DM·전화 주문을 한 줄씩 — 주문번호·배송비·결제 금액·'지금 할 일'이 자동으로 나옵니다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4" ht="24" customHeight="1">
      <c r="A4" s="4" t="inlineStr">
        <is>
          <t>상호</t>
        </is>
      </c>
      <c r="B4" s="5" t="n"/>
      <c r="C4" s="6" t="n"/>
      <c r="D4" s="7" t="n"/>
      <c r="E4" s="7" t="n"/>
      <c r="F4" s="4" t="inlineStr">
        <is>
          <t>기본 배송비</t>
        </is>
      </c>
      <c r="G4" s="8" t="n"/>
      <c r="H4" s="4" t="inlineStr">
        <is>
          <t>무료배송 기준</t>
        </is>
      </c>
      <c r="I4" s="5" t="n"/>
      <c r="J4" s="8" t="n"/>
      <c r="K4" s="4" t="inlineStr">
        <is>
          <t>입금 계좌</t>
        </is>
      </c>
      <c r="L4" s="5" t="n"/>
      <c r="M4" s="9" t="n"/>
      <c r="N4" s="7" t="n"/>
      <c r="O4" s="7" t="n"/>
      <c r="P4" s="7" t="n"/>
      <c r="Q4" s="7" t="n"/>
    </row>
    <row r="6" ht="18" customHeight="1">
      <c r="A6" s="10" t="inlineStr">
        <is>
          <t>주문 수(취소 제외)</t>
        </is>
      </c>
      <c r="B6" s="5" t="n"/>
      <c r="C6" s="5" t="n"/>
      <c r="D6" s="10" t="inlineStr">
        <is>
          <t>입금 완료 매출</t>
        </is>
      </c>
      <c r="E6" s="5" t="n"/>
      <c r="F6" s="5" t="n"/>
      <c r="G6" s="10" t="inlineStr">
        <is>
          <t>입금 대기 금액</t>
        </is>
      </c>
      <c r="H6" s="5" t="n"/>
      <c r="I6" s="10" t="inlineStr">
        <is>
          <t>입금 독촉(3일+)</t>
        </is>
      </c>
      <c r="J6" s="5" t="n"/>
      <c r="K6" s="5" t="n"/>
      <c r="L6" s="10" t="inlineStr">
        <is>
          <t>발송 준비할 주문</t>
        </is>
      </c>
      <c r="M6" s="5" t="n"/>
      <c r="N6" s="5" t="n"/>
      <c r="O6" s="10" t="inlineStr">
        <is>
          <t>배송 중(발송)</t>
        </is>
      </c>
      <c r="P6" s="5" t="n"/>
      <c r="Q6" s="5" t="n"/>
    </row>
    <row r="7" ht="30" customHeight="1">
      <c r="A7" s="11">
        <f>IF(COUNTA($C$11:$C$28)=0,"",COUNTA($C$11:$C$28)-COUNTIF($N$11:$N$28,"취소"))</f>
        <v/>
      </c>
      <c r="B7" s="12" t="n"/>
      <c r="C7" s="12" t="n"/>
      <c r="D7" s="13">
        <f>IF(COUNTA($C$11:$C$28)=0,"",SUMIF($M$11:$M$28,"완료",$L$11:$L$28))</f>
        <v/>
      </c>
      <c r="E7" s="12" t="n"/>
      <c r="F7" s="12" t="n"/>
      <c r="G7" s="13">
        <f>IF(COUNTA($C$11:$C$28)=0,"",SUM($X$11:$X$28))</f>
        <v/>
      </c>
      <c r="H7" s="12" t="n"/>
      <c r="I7" s="11">
        <f>IF(COUNTA($C$11:$C$28)=0,"",COUNTIF($P$11:$P$28,"입금 독촉"))</f>
        <v/>
      </c>
      <c r="J7" s="12" t="n"/>
      <c r="K7" s="12" t="n"/>
      <c r="L7" s="11">
        <f>IF(COUNTA($C$11:$C$28)=0,"",COUNTIF($P$11:$P$28,"발송 준비"))</f>
        <v/>
      </c>
      <c r="M7" s="12" t="n"/>
      <c r="N7" s="12" t="n"/>
      <c r="O7" s="11">
        <f>IF(COUNTA($C$11:$C$28)=0,"",COUNTIF($N$11:$N$28,"발송"))</f>
        <v/>
      </c>
      <c r="P7" s="12" t="n"/>
      <c r="Q7" s="12" t="n"/>
    </row>
    <row r="9" ht="22" customHeight="1">
      <c r="A9" s="14" t="inlineStr">
        <is>
          <t>① 주문 목록   ·   입금 → 배송 단계 순서로 칸을 바꿔 가요</t>
        </is>
      </c>
    </row>
    <row r="10" ht="30" customHeight="1">
      <c r="A10" s="15" t="inlineStr">
        <is>
          <t>번호</t>
        </is>
      </c>
      <c r="B10" s="15" t="inlineStr">
        <is>
          <t>주문번호</t>
        </is>
      </c>
      <c r="C10" s="15" t="inlineStr">
        <is>
          <t>주문일</t>
        </is>
      </c>
      <c r="D10" s="15" t="inlineStr">
        <is>
          <t>주문 경로</t>
        </is>
      </c>
      <c r="E10" s="15" t="inlineStr">
        <is>
          <t>주문자</t>
        </is>
      </c>
      <c r="F10" s="15" t="inlineStr">
        <is>
          <t>연락처</t>
        </is>
      </c>
      <c r="G10" s="15" t="inlineStr">
        <is>
          <t>상품</t>
        </is>
      </c>
      <c r="H10" s="15" t="inlineStr">
        <is>
          <t>옵션</t>
        </is>
      </c>
      <c r="I10" s="15" t="inlineStr">
        <is>
          <t>수량</t>
        </is>
      </c>
      <c r="J10" s="15" t="inlineStr">
        <is>
          <t>단가</t>
        </is>
      </c>
      <c r="K10" s="15" t="inlineStr">
        <is>
          <t>배송비</t>
        </is>
      </c>
      <c r="L10" s="15" t="inlineStr">
        <is>
          <t>결제 금액</t>
        </is>
      </c>
      <c r="M10" s="15" t="inlineStr">
        <is>
          <t>입금</t>
        </is>
      </c>
      <c r="N10" s="15" t="inlineStr">
        <is>
          <t>배송 단계</t>
        </is>
      </c>
      <c r="O10" s="15" t="inlineStr">
        <is>
          <t>택배사 · 송장</t>
        </is>
      </c>
      <c r="P10" s="15" t="inlineStr">
        <is>
          <t>지금 할 일</t>
        </is>
      </c>
      <c r="Q10" s="15" t="inlineStr">
        <is>
          <t>메모(주소 등)</t>
        </is>
      </c>
    </row>
    <row r="11" ht="20" customHeight="1">
      <c r="A11" s="16" t="n">
        <v>1</v>
      </c>
      <c r="B11" s="17">
        <f>IF(C11="","",(YEAR(C11)-2000)*10000+MONTH(C11)*100+DAY(C11)&amp;"-"&amp;A11)</f>
        <v/>
      </c>
      <c r="C11" s="18" t="n"/>
      <c r="D11" s="16" t="n"/>
      <c r="E11" s="16" t="n"/>
      <c r="F11" s="16" t="n"/>
      <c r="G11" s="19" t="n"/>
      <c r="H11" s="19" t="n"/>
      <c r="I11" s="20" t="n"/>
      <c r="J11" s="21" t="n"/>
      <c r="K11" s="22">
        <f>IF(OR(I11="",J11=""),"",IF(N11="취소",0,IF(AND($J$4&lt;&gt;"",I11*J11&gt;=$J$4),0,IF($G$4="",0,$G$4))))</f>
        <v/>
      </c>
      <c r="L11" s="22">
        <f>IF(K11="","",IF(N11="취소",0,I11*J11+K11))</f>
        <v/>
      </c>
      <c r="M11" s="16" t="n"/>
      <c r="N11" s="16" t="n"/>
      <c r="O11" s="19" t="n"/>
      <c r="P11" s="17">
        <f>IF(C11="","",IF(N11="취소","",IF(M11="환불","환불 확인",IF(M11&lt;&gt;"완료",IF(TODAY()-C11&gt;=3,"입금 독촉","입금 대기"),IF(OR(N11="",N11="접수",N11="제작·준비"),"발송 준비",IF(AND(N11="발송",O11=""),"송장 입력",IF(N11="배송 완료","끝","")))))))</f>
        <v/>
      </c>
      <c r="Q11" s="19" t="n"/>
      <c r="X11">
        <f>IF(L11="","",IF(OR(M11="완료",M11="환불",N11="취소"),"",L11))</f>
        <v/>
      </c>
      <c r="Y11">
        <f>IF(N11="취소","",G11)</f>
        <v/>
      </c>
    </row>
    <row r="12" ht="20" customHeight="1">
      <c r="A12" s="16" t="n">
        <v>2</v>
      </c>
      <c r="B12" s="17">
        <f>IF(C12="","",(YEAR(C12)-2000)*10000+MONTH(C12)*100+DAY(C12)&amp;"-"&amp;A12)</f>
        <v/>
      </c>
      <c r="C12" s="18" t="n"/>
      <c r="D12" s="16" t="n"/>
      <c r="E12" s="16" t="n"/>
      <c r="F12" s="16" t="n"/>
      <c r="G12" s="19" t="n"/>
      <c r="H12" s="19" t="n"/>
      <c r="I12" s="20" t="n"/>
      <c r="J12" s="21" t="n"/>
      <c r="K12" s="22">
        <f>IF(OR(I12="",J12=""),"",IF(N12="취소",0,IF(AND($J$4&lt;&gt;"",I12*J12&gt;=$J$4),0,IF($G$4="",0,$G$4))))</f>
        <v/>
      </c>
      <c r="L12" s="22">
        <f>IF(K12="","",IF(N12="취소",0,I12*J12+K12))</f>
        <v/>
      </c>
      <c r="M12" s="16" t="n"/>
      <c r="N12" s="16" t="n"/>
      <c r="O12" s="19" t="n"/>
      <c r="P12" s="17">
        <f>IF(C12="","",IF(N12="취소","",IF(M12="환불","환불 확인",IF(M12&lt;&gt;"완료",IF(TODAY()-C12&gt;=3,"입금 독촉","입금 대기"),IF(OR(N12="",N12="접수",N12="제작·준비"),"발송 준비",IF(AND(N12="발송",O12=""),"송장 입력",IF(N12="배송 완료","끝","")))))))</f>
        <v/>
      </c>
      <c r="Q12" s="19" t="n"/>
      <c r="X12">
        <f>IF(L12="","",IF(OR(M12="완료",M12="환불",N12="취소"),"",L12))</f>
        <v/>
      </c>
      <c r="Y12">
        <f>IF(N12="취소","",G12)</f>
        <v/>
      </c>
    </row>
    <row r="13" ht="20" customHeight="1">
      <c r="A13" s="16" t="n">
        <v>3</v>
      </c>
      <c r="B13" s="17">
        <f>IF(C13="","",(YEAR(C13)-2000)*10000+MONTH(C13)*100+DAY(C13)&amp;"-"&amp;A13)</f>
        <v/>
      </c>
      <c r="C13" s="18" t="n"/>
      <c r="D13" s="16" t="n"/>
      <c r="E13" s="16" t="n"/>
      <c r="F13" s="16" t="n"/>
      <c r="G13" s="19" t="n"/>
      <c r="H13" s="19" t="n"/>
      <c r="I13" s="20" t="n"/>
      <c r="J13" s="21" t="n"/>
      <c r="K13" s="22">
        <f>IF(OR(I13="",J13=""),"",IF(N13="취소",0,IF(AND($J$4&lt;&gt;"",I13*J13&gt;=$J$4),0,IF($G$4="",0,$G$4))))</f>
        <v/>
      </c>
      <c r="L13" s="22">
        <f>IF(K13="","",IF(N13="취소",0,I13*J13+K13))</f>
        <v/>
      </c>
      <c r="M13" s="16" t="n"/>
      <c r="N13" s="16" t="n"/>
      <c r="O13" s="19" t="n"/>
      <c r="P13" s="17">
        <f>IF(C13="","",IF(N13="취소","",IF(M13="환불","환불 확인",IF(M13&lt;&gt;"완료",IF(TODAY()-C13&gt;=3,"입금 독촉","입금 대기"),IF(OR(N13="",N13="접수",N13="제작·준비"),"발송 준비",IF(AND(N13="발송",O13=""),"송장 입력",IF(N13="배송 완료","끝","")))))))</f>
        <v/>
      </c>
      <c r="Q13" s="19" t="n"/>
      <c r="X13">
        <f>IF(L13="","",IF(OR(M13="완료",M13="환불",N13="취소"),"",L13))</f>
        <v/>
      </c>
      <c r="Y13">
        <f>IF(N13="취소","",G13)</f>
        <v/>
      </c>
    </row>
    <row r="14" ht="20" customHeight="1">
      <c r="A14" s="16" t="n">
        <v>4</v>
      </c>
      <c r="B14" s="17">
        <f>IF(C14="","",(YEAR(C14)-2000)*10000+MONTH(C14)*100+DAY(C14)&amp;"-"&amp;A14)</f>
        <v/>
      </c>
      <c r="C14" s="18" t="n"/>
      <c r="D14" s="16" t="n"/>
      <c r="E14" s="16" t="n"/>
      <c r="F14" s="16" t="n"/>
      <c r="G14" s="19" t="n"/>
      <c r="H14" s="19" t="n"/>
      <c r="I14" s="20" t="n"/>
      <c r="J14" s="21" t="n"/>
      <c r="K14" s="22">
        <f>IF(OR(I14="",J14=""),"",IF(N14="취소",0,IF(AND($J$4&lt;&gt;"",I14*J14&gt;=$J$4),0,IF($G$4="",0,$G$4))))</f>
        <v/>
      </c>
      <c r="L14" s="22">
        <f>IF(K14="","",IF(N14="취소",0,I14*J14+K14))</f>
        <v/>
      </c>
      <c r="M14" s="16" t="n"/>
      <c r="N14" s="16" t="n"/>
      <c r="O14" s="19" t="n"/>
      <c r="P14" s="17">
        <f>IF(C14="","",IF(N14="취소","",IF(M14="환불","환불 확인",IF(M14&lt;&gt;"완료",IF(TODAY()-C14&gt;=3,"입금 독촉","입금 대기"),IF(OR(N14="",N14="접수",N14="제작·준비"),"발송 준비",IF(AND(N14="발송",O14=""),"송장 입력",IF(N14="배송 완료","끝","")))))))</f>
        <v/>
      </c>
      <c r="Q14" s="19" t="n"/>
      <c r="X14">
        <f>IF(L14="","",IF(OR(M14="완료",M14="환불",N14="취소"),"",L14))</f>
        <v/>
      </c>
      <c r="Y14">
        <f>IF(N14="취소","",G14)</f>
        <v/>
      </c>
    </row>
    <row r="15" ht="20" customHeight="1">
      <c r="A15" s="16" t="n">
        <v>5</v>
      </c>
      <c r="B15" s="17">
        <f>IF(C15="","",(YEAR(C15)-2000)*10000+MONTH(C15)*100+DAY(C15)&amp;"-"&amp;A15)</f>
        <v/>
      </c>
      <c r="C15" s="18" t="n"/>
      <c r="D15" s="16" t="n"/>
      <c r="E15" s="16" t="n"/>
      <c r="F15" s="16" t="n"/>
      <c r="G15" s="19" t="n"/>
      <c r="H15" s="19" t="n"/>
      <c r="I15" s="20" t="n"/>
      <c r="J15" s="21" t="n"/>
      <c r="K15" s="22">
        <f>IF(OR(I15="",J15=""),"",IF(N15="취소",0,IF(AND($J$4&lt;&gt;"",I15*J15&gt;=$J$4),0,IF($G$4="",0,$G$4))))</f>
        <v/>
      </c>
      <c r="L15" s="22">
        <f>IF(K15="","",IF(N15="취소",0,I15*J15+K15))</f>
        <v/>
      </c>
      <c r="M15" s="16" t="n"/>
      <c r="N15" s="16" t="n"/>
      <c r="O15" s="19" t="n"/>
      <c r="P15" s="17">
        <f>IF(C15="","",IF(N15="취소","",IF(M15="환불","환불 확인",IF(M15&lt;&gt;"완료",IF(TODAY()-C15&gt;=3,"입금 독촉","입금 대기"),IF(OR(N15="",N15="접수",N15="제작·준비"),"발송 준비",IF(AND(N15="발송",O15=""),"송장 입력",IF(N15="배송 완료","끝","")))))))</f>
        <v/>
      </c>
      <c r="Q15" s="19" t="n"/>
      <c r="X15">
        <f>IF(L15="","",IF(OR(M15="완료",M15="환불",N15="취소"),"",L15))</f>
        <v/>
      </c>
      <c r="Y15">
        <f>IF(N15="취소","",G15)</f>
        <v/>
      </c>
    </row>
    <row r="16" ht="20" customHeight="1">
      <c r="A16" s="16" t="n">
        <v>6</v>
      </c>
      <c r="B16" s="17">
        <f>IF(C16="","",(YEAR(C16)-2000)*10000+MONTH(C16)*100+DAY(C16)&amp;"-"&amp;A16)</f>
        <v/>
      </c>
      <c r="C16" s="18" t="n"/>
      <c r="D16" s="16" t="n"/>
      <c r="E16" s="16" t="n"/>
      <c r="F16" s="16" t="n"/>
      <c r="G16" s="19" t="n"/>
      <c r="H16" s="19" t="n"/>
      <c r="I16" s="20" t="n"/>
      <c r="J16" s="21" t="n"/>
      <c r="K16" s="22">
        <f>IF(OR(I16="",J16=""),"",IF(N16="취소",0,IF(AND($J$4&lt;&gt;"",I16*J16&gt;=$J$4),0,IF($G$4="",0,$G$4))))</f>
        <v/>
      </c>
      <c r="L16" s="22">
        <f>IF(K16="","",IF(N16="취소",0,I16*J16+K16))</f>
        <v/>
      </c>
      <c r="M16" s="16" t="n"/>
      <c r="N16" s="16" t="n"/>
      <c r="O16" s="19" t="n"/>
      <c r="P16" s="17">
        <f>IF(C16="","",IF(N16="취소","",IF(M16="환불","환불 확인",IF(M16&lt;&gt;"완료",IF(TODAY()-C16&gt;=3,"입금 독촉","입금 대기"),IF(OR(N16="",N16="접수",N16="제작·준비"),"발송 준비",IF(AND(N16="발송",O16=""),"송장 입력",IF(N16="배송 완료","끝","")))))))</f>
        <v/>
      </c>
      <c r="Q16" s="19" t="n"/>
      <c r="X16">
        <f>IF(L16="","",IF(OR(M16="완료",M16="환불",N16="취소"),"",L16))</f>
        <v/>
      </c>
      <c r="Y16">
        <f>IF(N16="취소","",G16)</f>
        <v/>
      </c>
    </row>
    <row r="17" ht="20" customHeight="1">
      <c r="A17" s="16" t="n">
        <v>7</v>
      </c>
      <c r="B17" s="17">
        <f>IF(C17="","",(YEAR(C17)-2000)*10000+MONTH(C17)*100+DAY(C17)&amp;"-"&amp;A17)</f>
        <v/>
      </c>
      <c r="C17" s="18" t="n"/>
      <c r="D17" s="16" t="n"/>
      <c r="E17" s="16" t="n"/>
      <c r="F17" s="16" t="n"/>
      <c r="G17" s="19" t="n"/>
      <c r="H17" s="19" t="n"/>
      <c r="I17" s="20" t="n"/>
      <c r="J17" s="21" t="n"/>
      <c r="K17" s="22">
        <f>IF(OR(I17="",J17=""),"",IF(N17="취소",0,IF(AND($J$4&lt;&gt;"",I17*J17&gt;=$J$4),0,IF($G$4="",0,$G$4))))</f>
        <v/>
      </c>
      <c r="L17" s="22">
        <f>IF(K17="","",IF(N17="취소",0,I17*J17+K17))</f>
        <v/>
      </c>
      <c r="M17" s="16" t="n"/>
      <c r="N17" s="16" t="n"/>
      <c r="O17" s="19" t="n"/>
      <c r="P17" s="17">
        <f>IF(C17="","",IF(N17="취소","",IF(M17="환불","환불 확인",IF(M17&lt;&gt;"완료",IF(TODAY()-C17&gt;=3,"입금 독촉","입금 대기"),IF(OR(N17="",N17="접수",N17="제작·준비"),"발송 준비",IF(AND(N17="발송",O17=""),"송장 입력",IF(N17="배송 완료","끝","")))))))</f>
        <v/>
      </c>
      <c r="Q17" s="19" t="n"/>
      <c r="X17">
        <f>IF(L17="","",IF(OR(M17="완료",M17="환불",N17="취소"),"",L17))</f>
        <v/>
      </c>
      <c r="Y17">
        <f>IF(N17="취소","",G17)</f>
        <v/>
      </c>
    </row>
    <row r="18" ht="20" customHeight="1">
      <c r="A18" s="16" t="n">
        <v>8</v>
      </c>
      <c r="B18" s="17">
        <f>IF(C18="","",(YEAR(C18)-2000)*10000+MONTH(C18)*100+DAY(C18)&amp;"-"&amp;A18)</f>
        <v/>
      </c>
      <c r="C18" s="18" t="n"/>
      <c r="D18" s="16" t="n"/>
      <c r="E18" s="16" t="n"/>
      <c r="F18" s="16" t="n"/>
      <c r="G18" s="19" t="n"/>
      <c r="H18" s="19" t="n"/>
      <c r="I18" s="20" t="n"/>
      <c r="J18" s="21" t="n"/>
      <c r="K18" s="22">
        <f>IF(OR(I18="",J18=""),"",IF(N18="취소",0,IF(AND($J$4&lt;&gt;"",I18*J18&gt;=$J$4),0,IF($G$4="",0,$G$4))))</f>
        <v/>
      </c>
      <c r="L18" s="22">
        <f>IF(K18="","",IF(N18="취소",0,I18*J18+K18))</f>
        <v/>
      </c>
      <c r="M18" s="16" t="n"/>
      <c r="N18" s="16" t="n"/>
      <c r="O18" s="19" t="n"/>
      <c r="P18" s="17">
        <f>IF(C18="","",IF(N18="취소","",IF(M18="환불","환불 확인",IF(M18&lt;&gt;"완료",IF(TODAY()-C18&gt;=3,"입금 독촉","입금 대기"),IF(OR(N18="",N18="접수",N18="제작·준비"),"발송 준비",IF(AND(N18="발송",O18=""),"송장 입력",IF(N18="배송 완료","끝","")))))))</f>
        <v/>
      </c>
      <c r="Q18" s="19" t="n"/>
      <c r="X18">
        <f>IF(L18="","",IF(OR(M18="완료",M18="환불",N18="취소"),"",L18))</f>
        <v/>
      </c>
      <c r="Y18">
        <f>IF(N18="취소","",G18)</f>
        <v/>
      </c>
    </row>
    <row r="19" ht="20" customHeight="1">
      <c r="A19" s="16" t="n">
        <v>9</v>
      </c>
      <c r="B19" s="17">
        <f>IF(C19="","",(YEAR(C19)-2000)*10000+MONTH(C19)*100+DAY(C19)&amp;"-"&amp;A19)</f>
        <v/>
      </c>
      <c r="C19" s="18" t="n"/>
      <c r="D19" s="16" t="n"/>
      <c r="E19" s="16" t="n"/>
      <c r="F19" s="16" t="n"/>
      <c r="G19" s="19" t="n"/>
      <c r="H19" s="19" t="n"/>
      <c r="I19" s="20" t="n"/>
      <c r="J19" s="21" t="n"/>
      <c r="K19" s="22">
        <f>IF(OR(I19="",J19=""),"",IF(N19="취소",0,IF(AND($J$4&lt;&gt;"",I19*J19&gt;=$J$4),0,IF($G$4="",0,$G$4))))</f>
        <v/>
      </c>
      <c r="L19" s="22">
        <f>IF(K19="","",IF(N19="취소",0,I19*J19+K19))</f>
        <v/>
      </c>
      <c r="M19" s="16" t="n"/>
      <c r="N19" s="16" t="n"/>
      <c r="O19" s="19" t="n"/>
      <c r="P19" s="17">
        <f>IF(C19="","",IF(N19="취소","",IF(M19="환불","환불 확인",IF(M19&lt;&gt;"완료",IF(TODAY()-C19&gt;=3,"입금 독촉","입금 대기"),IF(OR(N19="",N19="접수",N19="제작·준비"),"발송 준비",IF(AND(N19="발송",O19=""),"송장 입력",IF(N19="배송 완료","끝","")))))))</f>
        <v/>
      </c>
      <c r="Q19" s="19" t="n"/>
      <c r="X19">
        <f>IF(L19="","",IF(OR(M19="완료",M19="환불",N19="취소"),"",L19))</f>
        <v/>
      </c>
      <c r="Y19">
        <f>IF(N19="취소","",G19)</f>
        <v/>
      </c>
    </row>
    <row r="20" ht="20" customHeight="1">
      <c r="A20" s="16" t="n">
        <v>10</v>
      </c>
      <c r="B20" s="17">
        <f>IF(C20="","",(YEAR(C20)-2000)*10000+MONTH(C20)*100+DAY(C20)&amp;"-"&amp;A20)</f>
        <v/>
      </c>
      <c r="C20" s="18" t="n"/>
      <c r="D20" s="16" t="n"/>
      <c r="E20" s="16" t="n"/>
      <c r="F20" s="16" t="n"/>
      <c r="G20" s="19" t="n"/>
      <c r="H20" s="19" t="n"/>
      <c r="I20" s="20" t="n"/>
      <c r="J20" s="21" t="n"/>
      <c r="K20" s="22">
        <f>IF(OR(I20="",J20=""),"",IF(N20="취소",0,IF(AND($J$4&lt;&gt;"",I20*J20&gt;=$J$4),0,IF($G$4="",0,$G$4))))</f>
        <v/>
      </c>
      <c r="L20" s="22">
        <f>IF(K20="","",IF(N20="취소",0,I20*J20+K20))</f>
        <v/>
      </c>
      <c r="M20" s="16" t="n"/>
      <c r="N20" s="16" t="n"/>
      <c r="O20" s="19" t="n"/>
      <c r="P20" s="17">
        <f>IF(C20="","",IF(N20="취소","",IF(M20="환불","환불 확인",IF(M20&lt;&gt;"완료",IF(TODAY()-C20&gt;=3,"입금 독촉","입금 대기"),IF(OR(N20="",N20="접수",N20="제작·준비"),"발송 준비",IF(AND(N20="발송",O20=""),"송장 입력",IF(N20="배송 완료","끝","")))))))</f>
        <v/>
      </c>
      <c r="Q20" s="19" t="n"/>
      <c r="X20">
        <f>IF(L20="","",IF(OR(M20="완료",M20="환불",N20="취소"),"",L20))</f>
        <v/>
      </c>
      <c r="Y20">
        <f>IF(N20="취소","",G20)</f>
        <v/>
      </c>
    </row>
    <row r="21" ht="20" customHeight="1">
      <c r="A21" s="16" t="n">
        <v>11</v>
      </c>
      <c r="B21" s="17">
        <f>IF(C21="","",(YEAR(C21)-2000)*10000+MONTH(C21)*100+DAY(C21)&amp;"-"&amp;A21)</f>
        <v/>
      </c>
      <c r="C21" s="18" t="n"/>
      <c r="D21" s="16" t="n"/>
      <c r="E21" s="16" t="n"/>
      <c r="F21" s="16" t="n"/>
      <c r="G21" s="19" t="n"/>
      <c r="H21" s="19" t="n"/>
      <c r="I21" s="20" t="n"/>
      <c r="J21" s="21" t="n"/>
      <c r="K21" s="22">
        <f>IF(OR(I21="",J21=""),"",IF(N21="취소",0,IF(AND($J$4&lt;&gt;"",I21*J21&gt;=$J$4),0,IF($G$4="",0,$G$4))))</f>
        <v/>
      </c>
      <c r="L21" s="22">
        <f>IF(K21="","",IF(N21="취소",0,I21*J21+K21))</f>
        <v/>
      </c>
      <c r="M21" s="16" t="n"/>
      <c r="N21" s="16" t="n"/>
      <c r="O21" s="19" t="n"/>
      <c r="P21" s="17">
        <f>IF(C21="","",IF(N21="취소","",IF(M21="환불","환불 확인",IF(M21&lt;&gt;"완료",IF(TODAY()-C21&gt;=3,"입금 독촉","입금 대기"),IF(OR(N21="",N21="접수",N21="제작·준비"),"발송 준비",IF(AND(N21="발송",O21=""),"송장 입력",IF(N21="배송 완료","끝","")))))))</f>
        <v/>
      </c>
      <c r="Q21" s="19" t="n"/>
      <c r="X21">
        <f>IF(L21="","",IF(OR(M21="완료",M21="환불",N21="취소"),"",L21))</f>
        <v/>
      </c>
      <c r="Y21">
        <f>IF(N21="취소","",G21)</f>
        <v/>
      </c>
    </row>
    <row r="22" ht="20" customHeight="1">
      <c r="A22" s="16" t="n">
        <v>12</v>
      </c>
      <c r="B22" s="17">
        <f>IF(C22="","",(YEAR(C22)-2000)*10000+MONTH(C22)*100+DAY(C22)&amp;"-"&amp;A22)</f>
        <v/>
      </c>
      <c r="C22" s="18" t="n"/>
      <c r="D22" s="16" t="n"/>
      <c r="E22" s="16" t="n"/>
      <c r="F22" s="16" t="n"/>
      <c r="G22" s="19" t="n"/>
      <c r="H22" s="19" t="n"/>
      <c r="I22" s="20" t="n"/>
      <c r="J22" s="21" t="n"/>
      <c r="K22" s="22">
        <f>IF(OR(I22="",J22=""),"",IF(N22="취소",0,IF(AND($J$4&lt;&gt;"",I22*J22&gt;=$J$4),0,IF($G$4="",0,$G$4))))</f>
        <v/>
      </c>
      <c r="L22" s="22">
        <f>IF(K22="","",IF(N22="취소",0,I22*J22+K22))</f>
        <v/>
      </c>
      <c r="M22" s="16" t="n"/>
      <c r="N22" s="16" t="n"/>
      <c r="O22" s="19" t="n"/>
      <c r="P22" s="17">
        <f>IF(C22="","",IF(N22="취소","",IF(M22="환불","환불 확인",IF(M22&lt;&gt;"완료",IF(TODAY()-C22&gt;=3,"입금 독촉","입금 대기"),IF(OR(N22="",N22="접수",N22="제작·준비"),"발송 준비",IF(AND(N22="발송",O22=""),"송장 입력",IF(N22="배송 완료","끝","")))))))</f>
        <v/>
      </c>
      <c r="Q22" s="19" t="n"/>
      <c r="X22">
        <f>IF(L22="","",IF(OR(M22="완료",M22="환불",N22="취소"),"",L22))</f>
        <v/>
      </c>
      <c r="Y22">
        <f>IF(N22="취소","",G22)</f>
        <v/>
      </c>
    </row>
    <row r="23" ht="20" customHeight="1">
      <c r="A23" s="16" t="n">
        <v>13</v>
      </c>
      <c r="B23" s="17">
        <f>IF(C23="","",(YEAR(C23)-2000)*10000+MONTH(C23)*100+DAY(C23)&amp;"-"&amp;A23)</f>
        <v/>
      </c>
      <c r="C23" s="18" t="n"/>
      <c r="D23" s="16" t="n"/>
      <c r="E23" s="16" t="n"/>
      <c r="F23" s="16" t="n"/>
      <c r="G23" s="19" t="n"/>
      <c r="H23" s="19" t="n"/>
      <c r="I23" s="20" t="n"/>
      <c r="J23" s="21" t="n"/>
      <c r="K23" s="22">
        <f>IF(OR(I23="",J23=""),"",IF(N23="취소",0,IF(AND($J$4&lt;&gt;"",I23*J23&gt;=$J$4),0,IF($G$4="",0,$G$4))))</f>
        <v/>
      </c>
      <c r="L23" s="22">
        <f>IF(K23="","",IF(N23="취소",0,I23*J23+K23))</f>
        <v/>
      </c>
      <c r="M23" s="16" t="n"/>
      <c r="N23" s="16" t="n"/>
      <c r="O23" s="19" t="n"/>
      <c r="P23" s="17">
        <f>IF(C23="","",IF(N23="취소","",IF(M23="환불","환불 확인",IF(M23&lt;&gt;"완료",IF(TODAY()-C23&gt;=3,"입금 독촉","입금 대기"),IF(OR(N23="",N23="접수",N23="제작·준비"),"발송 준비",IF(AND(N23="발송",O23=""),"송장 입력",IF(N23="배송 완료","끝","")))))))</f>
        <v/>
      </c>
      <c r="Q23" s="19" t="n"/>
      <c r="X23">
        <f>IF(L23="","",IF(OR(M23="완료",M23="환불",N23="취소"),"",L23))</f>
        <v/>
      </c>
      <c r="Y23">
        <f>IF(N23="취소","",G23)</f>
        <v/>
      </c>
    </row>
    <row r="24" ht="20" customHeight="1">
      <c r="A24" s="16" t="n">
        <v>14</v>
      </c>
      <c r="B24" s="17">
        <f>IF(C24="","",(YEAR(C24)-2000)*10000+MONTH(C24)*100+DAY(C24)&amp;"-"&amp;A24)</f>
        <v/>
      </c>
      <c r="C24" s="18" t="n"/>
      <c r="D24" s="16" t="n"/>
      <c r="E24" s="16" t="n"/>
      <c r="F24" s="16" t="n"/>
      <c r="G24" s="19" t="n"/>
      <c r="H24" s="19" t="n"/>
      <c r="I24" s="20" t="n"/>
      <c r="J24" s="21" t="n"/>
      <c r="K24" s="22">
        <f>IF(OR(I24="",J24=""),"",IF(N24="취소",0,IF(AND($J$4&lt;&gt;"",I24*J24&gt;=$J$4),0,IF($G$4="",0,$G$4))))</f>
        <v/>
      </c>
      <c r="L24" s="22">
        <f>IF(K24="","",IF(N24="취소",0,I24*J24+K24))</f>
        <v/>
      </c>
      <c r="M24" s="16" t="n"/>
      <c r="N24" s="16" t="n"/>
      <c r="O24" s="19" t="n"/>
      <c r="P24" s="17">
        <f>IF(C24="","",IF(N24="취소","",IF(M24="환불","환불 확인",IF(M24&lt;&gt;"완료",IF(TODAY()-C24&gt;=3,"입금 독촉","입금 대기"),IF(OR(N24="",N24="접수",N24="제작·준비"),"발송 준비",IF(AND(N24="발송",O24=""),"송장 입력",IF(N24="배송 완료","끝","")))))))</f>
        <v/>
      </c>
      <c r="Q24" s="19" t="n"/>
      <c r="X24">
        <f>IF(L24="","",IF(OR(M24="완료",M24="환불",N24="취소"),"",L24))</f>
        <v/>
      </c>
      <c r="Y24">
        <f>IF(N24="취소","",G24)</f>
        <v/>
      </c>
    </row>
    <row r="25" ht="20" customHeight="1">
      <c r="A25" s="16" t="n">
        <v>15</v>
      </c>
      <c r="B25" s="17">
        <f>IF(C25="","",(YEAR(C25)-2000)*10000+MONTH(C25)*100+DAY(C25)&amp;"-"&amp;A25)</f>
        <v/>
      </c>
      <c r="C25" s="18" t="n"/>
      <c r="D25" s="16" t="n"/>
      <c r="E25" s="16" t="n"/>
      <c r="F25" s="16" t="n"/>
      <c r="G25" s="19" t="n"/>
      <c r="H25" s="19" t="n"/>
      <c r="I25" s="20" t="n"/>
      <c r="J25" s="21" t="n"/>
      <c r="K25" s="22">
        <f>IF(OR(I25="",J25=""),"",IF(N25="취소",0,IF(AND($J$4&lt;&gt;"",I25*J25&gt;=$J$4),0,IF($G$4="",0,$G$4))))</f>
        <v/>
      </c>
      <c r="L25" s="22">
        <f>IF(K25="","",IF(N25="취소",0,I25*J25+K25))</f>
        <v/>
      </c>
      <c r="M25" s="16" t="n"/>
      <c r="N25" s="16" t="n"/>
      <c r="O25" s="19" t="n"/>
      <c r="P25" s="17">
        <f>IF(C25="","",IF(N25="취소","",IF(M25="환불","환불 확인",IF(M25&lt;&gt;"완료",IF(TODAY()-C25&gt;=3,"입금 독촉","입금 대기"),IF(OR(N25="",N25="접수",N25="제작·준비"),"발송 준비",IF(AND(N25="발송",O25=""),"송장 입력",IF(N25="배송 완료","끝","")))))))</f>
        <v/>
      </c>
      <c r="Q25" s="19" t="n"/>
      <c r="X25">
        <f>IF(L25="","",IF(OR(M25="완료",M25="환불",N25="취소"),"",L25))</f>
        <v/>
      </c>
      <c r="Y25">
        <f>IF(N25="취소","",G25)</f>
        <v/>
      </c>
    </row>
    <row r="26" ht="20" customHeight="1">
      <c r="A26" s="16" t="n">
        <v>16</v>
      </c>
      <c r="B26" s="17">
        <f>IF(C26="","",(YEAR(C26)-2000)*10000+MONTH(C26)*100+DAY(C26)&amp;"-"&amp;A26)</f>
        <v/>
      </c>
      <c r="C26" s="18" t="n"/>
      <c r="D26" s="16" t="n"/>
      <c r="E26" s="16" t="n"/>
      <c r="F26" s="16" t="n"/>
      <c r="G26" s="19" t="n"/>
      <c r="H26" s="19" t="n"/>
      <c r="I26" s="20" t="n"/>
      <c r="J26" s="21" t="n"/>
      <c r="K26" s="22">
        <f>IF(OR(I26="",J26=""),"",IF(N26="취소",0,IF(AND($J$4&lt;&gt;"",I26*J26&gt;=$J$4),0,IF($G$4="",0,$G$4))))</f>
        <v/>
      </c>
      <c r="L26" s="22">
        <f>IF(K26="","",IF(N26="취소",0,I26*J26+K26))</f>
        <v/>
      </c>
      <c r="M26" s="16" t="n"/>
      <c r="N26" s="16" t="n"/>
      <c r="O26" s="19" t="n"/>
      <c r="P26" s="17">
        <f>IF(C26="","",IF(N26="취소","",IF(M26="환불","환불 확인",IF(M26&lt;&gt;"완료",IF(TODAY()-C26&gt;=3,"입금 독촉","입금 대기"),IF(OR(N26="",N26="접수",N26="제작·준비"),"발송 준비",IF(AND(N26="발송",O26=""),"송장 입력",IF(N26="배송 완료","끝","")))))))</f>
        <v/>
      </c>
      <c r="Q26" s="19" t="n"/>
      <c r="X26">
        <f>IF(L26="","",IF(OR(M26="완료",M26="환불",N26="취소"),"",L26))</f>
        <v/>
      </c>
      <c r="Y26">
        <f>IF(N26="취소","",G26)</f>
        <v/>
      </c>
    </row>
    <row r="27" ht="20" customHeight="1">
      <c r="A27" s="16" t="n">
        <v>17</v>
      </c>
      <c r="B27" s="17">
        <f>IF(C27="","",(YEAR(C27)-2000)*10000+MONTH(C27)*100+DAY(C27)&amp;"-"&amp;A27)</f>
        <v/>
      </c>
      <c r="C27" s="18" t="n"/>
      <c r="D27" s="16" t="n"/>
      <c r="E27" s="16" t="n"/>
      <c r="F27" s="16" t="n"/>
      <c r="G27" s="19" t="n"/>
      <c r="H27" s="19" t="n"/>
      <c r="I27" s="20" t="n"/>
      <c r="J27" s="21" t="n"/>
      <c r="K27" s="22">
        <f>IF(OR(I27="",J27=""),"",IF(N27="취소",0,IF(AND($J$4&lt;&gt;"",I27*J27&gt;=$J$4),0,IF($G$4="",0,$G$4))))</f>
        <v/>
      </c>
      <c r="L27" s="22">
        <f>IF(K27="","",IF(N27="취소",0,I27*J27+K27))</f>
        <v/>
      </c>
      <c r="M27" s="16" t="n"/>
      <c r="N27" s="16" t="n"/>
      <c r="O27" s="19" t="n"/>
      <c r="P27" s="17">
        <f>IF(C27="","",IF(N27="취소","",IF(M27="환불","환불 확인",IF(M27&lt;&gt;"완료",IF(TODAY()-C27&gt;=3,"입금 독촉","입금 대기"),IF(OR(N27="",N27="접수",N27="제작·준비"),"발송 준비",IF(AND(N27="발송",O27=""),"송장 입력",IF(N27="배송 완료","끝","")))))))</f>
        <v/>
      </c>
      <c r="Q27" s="19" t="n"/>
      <c r="X27">
        <f>IF(L27="","",IF(OR(M27="완료",M27="환불",N27="취소"),"",L27))</f>
        <v/>
      </c>
      <c r="Y27">
        <f>IF(N27="취소","",G27)</f>
        <v/>
      </c>
    </row>
    <row r="28" ht="20" customHeight="1">
      <c r="A28" s="16" t="n">
        <v>18</v>
      </c>
      <c r="B28" s="17">
        <f>IF(C28="","",(YEAR(C28)-2000)*10000+MONTH(C28)*100+DAY(C28)&amp;"-"&amp;A28)</f>
        <v/>
      </c>
      <c r="C28" s="18" t="n"/>
      <c r="D28" s="16" t="n"/>
      <c r="E28" s="16" t="n"/>
      <c r="F28" s="16" t="n"/>
      <c r="G28" s="19" t="n"/>
      <c r="H28" s="19" t="n"/>
      <c r="I28" s="20" t="n"/>
      <c r="J28" s="21" t="n"/>
      <c r="K28" s="22">
        <f>IF(OR(I28="",J28=""),"",IF(N28="취소",0,IF(AND($J$4&lt;&gt;"",I28*J28&gt;=$J$4),0,IF($G$4="",0,$G$4))))</f>
        <v/>
      </c>
      <c r="L28" s="22">
        <f>IF(K28="","",IF(N28="취소",0,I28*J28+K28))</f>
        <v/>
      </c>
      <c r="M28" s="16" t="n"/>
      <c r="N28" s="16" t="n"/>
      <c r="O28" s="19" t="n"/>
      <c r="P28" s="17">
        <f>IF(C28="","",IF(N28="취소","",IF(M28="환불","환불 확인",IF(M28&lt;&gt;"완료",IF(TODAY()-C28&gt;=3,"입금 독촉","입금 대기"),IF(OR(N28="",N28="접수",N28="제작·준비"),"발송 준비",IF(AND(N28="발송",O28=""),"송장 입력",IF(N28="배송 완료","끝","")))))))</f>
        <v/>
      </c>
      <c r="Q28" s="19" t="n"/>
      <c r="X28">
        <f>IF(L28="","",IF(OR(M28="완료",M28="환불",N28="취소"),"",L28))</f>
        <v/>
      </c>
      <c r="Y28">
        <f>IF(N28="취소","",G28)</f>
        <v/>
      </c>
    </row>
    <row r="29" ht="22" customHeight="1">
      <c r="A29" s="4" t="inlineStr">
        <is>
          <t>합   계</t>
        </is>
      </c>
      <c r="B29" s="5" t="n"/>
      <c r="C29" s="5" t="n"/>
      <c r="D29" s="5" t="n"/>
      <c r="E29" s="5" t="n"/>
      <c r="F29" s="5" t="n"/>
      <c r="G29" s="5" t="n"/>
      <c r="H29" s="5" t="n"/>
      <c r="I29" s="23">
        <f>SUM(I11:I28)</f>
        <v/>
      </c>
      <c r="J29" s="24" t="n"/>
      <c r="K29" s="25">
        <f>SUM(K11:K28)</f>
        <v/>
      </c>
      <c r="L29" s="25">
        <f>SUM(L11:L28)</f>
        <v/>
      </c>
      <c r="M29" s="24" t="n"/>
      <c r="N29" s="24" t="n"/>
      <c r="O29" s="24" t="n"/>
      <c r="P29" s="24" t="n"/>
      <c r="Q29" s="24" t="n"/>
    </row>
    <row r="31" ht="22" customHeight="1">
      <c r="A31" s="14" t="inlineStr">
        <is>
          <t>② 상품별 집계 (취소 제외)   ·   상품 이름을 위 목록과 똑같이 적으면 자동 합계</t>
        </is>
      </c>
    </row>
    <row r="32" ht="30" customHeight="1">
      <c r="A32" s="26" t="inlineStr">
        <is>
          <t>상품</t>
        </is>
      </c>
      <c r="B32" s="27" t="n"/>
      <c r="C32" s="27" t="n"/>
      <c r="D32" s="27" t="n"/>
      <c r="E32" s="26" t="inlineStr">
        <is>
          <t>주문 건수</t>
        </is>
      </c>
      <c r="F32" s="27" t="n"/>
      <c r="G32" s="26" t="inlineStr">
        <is>
          <t>판매 수량</t>
        </is>
      </c>
      <c r="H32" s="27" t="n"/>
      <c r="I32" s="26" t="inlineStr">
        <is>
          <t>결제 금액 합계</t>
        </is>
      </c>
      <c r="J32" s="27" t="n"/>
      <c r="K32" s="27" t="n"/>
      <c r="L32" s="26" t="inlineStr">
        <is>
          <t>재고 · 제작 메모</t>
        </is>
      </c>
      <c r="M32" s="27" t="n"/>
      <c r="N32" s="27" t="n"/>
      <c r="O32" s="27" t="n"/>
      <c r="P32" s="27" t="n"/>
      <c r="Q32" s="27" t="n"/>
    </row>
    <row r="33" ht="20" customHeight="1">
      <c r="A33" s="9" t="n"/>
      <c r="B33" s="7" t="n"/>
      <c r="C33" s="7" t="n"/>
      <c r="D33" s="7" t="n"/>
      <c r="E33" s="28">
        <f>IF(A33="","",COUNTIF($Y$11:$Y$28,A33))</f>
        <v/>
      </c>
      <c r="F33" s="12" t="n"/>
      <c r="G33" s="29">
        <f>IF(A33="","",SUMIF($Y$11:$Y$28,A33,$I$11:$I$28))</f>
        <v/>
      </c>
      <c r="H33" s="12" t="n"/>
      <c r="I33" s="30">
        <f>IF(A33="","",SUMIF($Y$11:$Y$28,A33,$L$11:$L$28))</f>
        <v/>
      </c>
      <c r="J33" s="12" t="n"/>
      <c r="K33" s="12" t="n"/>
      <c r="L33" s="9" t="n"/>
      <c r="M33" s="7" t="n"/>
      <c r="N33" s="7" t="n"/>
      <c r="O33" s="7" t="n"/>
      <c r="P33" s="7" t="n"/>
      <c r="Q33" s="7" t="n"/>
    </row>
    <row r="34" ht="20" customHeight="1">
      <c r="A34" s="9" t="n"/>
      <c r="B34" s="7" t="n"/>
      <c r="C34" s="7" t="n"/>
      <c r="D34" s="7" t="n"/>
      <c r="E34" s="28">
        <f>IF(A34="","",COUNTIF($Y$11:$Y$28,A34))</f>
        <v/>
      </c>
      <c r="F34" s="12" t="n"/>
      <c r="G34" s="29">
        <f>IF(A34="","",SUMIF($Y$11:$Y$28,A34,$I$11:$I$28))</f>
        <v/>
      </c>
      <c r="H34" s="12" t="n"/>
      <c r="I34" s="30">
        <f>IF(A34="","",SUMIF($Y$11:$Y$28,A34,$L$11:$L$28))</f>
        <v/>
      </c>
      <c r="J34" s="12" t="n"/>
      <c r="K34" s="12" t="n"/>
      <c r="L34" s="9" t="n"/>
      <c r="M34" s="7" t="n"/>
      <c r="N34" s="7" t="n"/>
      <c r="O34" s="7" t="n"/>
      <c r="P34" s="7" t="n"/>
      <c r="Q34" s="7" t="n"/>
    </row>
    <row r="35" ht="20" customHeight="1">
      <c r="A35" s="9" t="n"/>
      <c r="B35" s="7" t="n"/>
      <c r="C35" s="7" t="n"/>
      <c r="D35" s="7" t="n"/>
      <c r="E35" s="28">
        <f>IF(A35="","",COUNTIF($Y$11:$Y$28,A35))</f>
        <v/>
      </c>
      <c r="F35" s="12" t="n"/>
      <c r="G35" s="29">
        <f>IF(A35="","",SUMIF($Y$11:$Y$28,A35,$I$11:$I$28))</f>
        <v/>
      </c>
      <c r="H35" s="12" t="n"/>
      <c r="I35" s="30">
        <f>IF(A35="","",SUMIF($Y$11:$Y$28,A35,$L$11:$L$28))</f>
        <v/>
      </c>
      <c r="J35" s="12" t="n"/>
      <c r="K35" s="12" t="n"/>
      <c r="L35" s="9" t="n"/>
      <c r="M35" s="7" t="n"/>
      <c r="N35" s="7" t="n"/>
      <c r="O35" s="7" t="n"/>
      <c r="P35" s="7" t="n"/>
      <c r="Q35" s="7" t="n"/>
    </row>
    <row r="36" ht="20" customHeight="1">
      <c r="A36" s="9" t="n"/>
      <c r="B36" s="7" t="n"/>
      <c r="C36" s="7" t="n"/>
      <c r="D36" s="7" t="n"/>
      <c r="E36" s="28">
        <f>IF(A36="","",COUNTIF($Y$11:$Y$28,A36))</f>
        <v/>
      </c>
      <c r="F36" s="12" t="n"/>
      <c r="G36" s="29">
        <f>IF(A36="","",SUMIF($Y$11:$Y$28,A36,$I$11:$I$28))</f>
        <v/>
      </c>
      <c r="H36" s="12" t="n"/>
      <c r="I36" s="30">
        <f>IF(A36="","",SUMIF($Y$11:$Y$28,A36,$L$11:$L$28))</f>
        <v/>
      </c>
      <c r="J36" s="12" t="n"/>
      <c r="K36" s="12" t="n"/>
      <c r="L36" s="9" t="n"/>
      <c r="M36" s="7" t="n"/>
      <c r="N36" s="7" t="n"/>
      <c r="O36" s="7" t="n"/>
      <c r="P36" s="7" t="n"/>
      <c r="Q36" s="7" t="n"/>
    </row>
    <row r="37" ht="20" customHeight="1">
      <c r="A37" s="9" t="n"/>
      <c r="B37" s="7" t="n"/>
      <c r="C37" s="7" t="n"/>
      <c r="D37" s="7" t="n"/>
      <c r="E37" s="28">
        <f>IF(A37="","",COUNTIF($Y$11:$Y$28,A37))</f>
        <v/>
      </c>
      <c r="F37" s="12" t="n"/>
      <c r="G37" s="29">
        <f>IF(A37="","",SUMIF($Y$11:$Y$28,A37,$I$11:$I$28))</f>
        <v/>
      </c>
      <c r="H37" s="12" t="n"/>
      <c r="I37" s="30">
        <f>IF(A37="","",SUMIF($Y$11:$Y$28,A37,$L$11:$L$28))</f>
        <v/>
      </c>
      <c r="J37" s="12" t="n"/>
      <c r="K37" s="12" t="n"/>
      <c r="L37" s="9" t="n"/>
      <c r="M37" s="7" t="n"/>
      <c r="N37" s="7" t="n"/>
      <c r="O37" s="7" t="n"/>
      <c r="P37" s="7" t="n"/>
      <c r="Q37" s="7" t="n"/>
    </row>
    <row r="39">
      <c r="A39" s="31" t="inlineStr">
        <is>
          <t>쓰는 법</t>
        </is>
      </c>
    </row>
    <row r="40">
      <c r="A40" s="32" t="inlineStr">
        <is>
          <t>1. 주문이 오면 바로 한 줄. 맨 위에 기본 배송비·무료배송 기준을 적어 두면 배송비와 결제 금액이 계산돼요.</t>
        </is>
      </c>
    </row>
    <row r="41">
      <c r="A41" s="32" t="inlineStr">
        <is>
          <t>2. 입금이 확인되면 '입금'을 완료로, 보내면 배송 단계를 발송으로 바꾸고 송장번호를 적어요.</t>
        </is>
      </c>
    </row>
    <row r="42">
      <c r="A42" s="32" t="inlineStr">
        <is>
          <t>3. '지금 할 일' 칸이 입금 독촉(주문 3일 지남)·발송 준비·송장 입력을 알려 줘요. 매일 아침 이 칸만 보세요.</t>
        </is>
      </c>
    </row>
    <row r="43">
      <c r="A43" s="32" t="inlineStr">
        <is>
          <t>4. 주문자 연락처·주소는 배송에 필요한 만큼만 적고, 거래가 끝나면 정리(삭제)하세요.</t>
        </is>
      </c>
    </row>
  </sheetData>
  <mergeCells count="56">
    <mergeCell ref="A31:Q31"/>
    <mergeCell ref="I32:K32"/>
    <mergeCell ref="A40:Q40"/>
    <mergeCell ref="A9:Q9"/>
    <mergeCell ref="L33:Q33"/>
    <mergeCell ref="A35:D35"/>
    <mergeCell ref="E33:F33"/>
    <mergeCell ref="I37:K37"/>
    <mergeCell ref="G36:H36"/>
    <mergeCell ref="H4:I4"/>
    <mergeCell ref="D7:F7"/>
    <mergeCell ref="L35:Q35"/>
    <mergeCell ref="A1:Q1"/>
    <mergeCell ref="I33:K33"/>
    <mergeCell ref="E35:F35"/>
    <mergeCell ref="G7:H7"/>
    <mergeCell ref="A34:D34"/>
    <mergeCell ref="G37:H37"/>
    <mergeCell ref="I35:K35"/>
    <mergeCell ref="G6:H6"/>
    <mergeCell ref="A41:Q41"/>
    <mergeCell ref="L6:N6"/>
    <mergeCell ref="L34:Q34"/>
    <mergeCell ref="A36:D36"/>
    <mergeCell ref="E34:F34"/>
    <mergeCell ref="G34:H34"/>
    <mergeCell ref="G33:H33"/>
    <mergeCell ref="L36:Q36"/>
    <mergeCell ref="A2:Q2"/>
    <mergeCell ref="O7:Q7"/>
    <mergeCell ref="I34:K34"/>
    <mergeCell ref="E36:F36"/>
    <mergeCell ref="A42:Q42"/>
    <mergeCell ref="I6:K6"/>
    <mergeCell ref="A4:B4"/>
    <mergeCell ref="L7:N7"/>
    <mergeCell ref="G35:H35"/>
    <mergeCell ref="A37:D37"/>
    <mergeCell ref="A29:H29"/>
    <mergeCell ref="O6:Q6"/>
    <mergeCell ref="E32:F32"/>
    <mergeCell ref="L32:Q32"/>
    <mergeCell ref="G32:H32"/>
    <mergeCell ref="I36:K36"/>
    <mergeCell ref="L37:Q37"/>
    <mergeCell ref="A6:C6"/>
    <mergeCell ref="A43:Q43"/>
    <mergeCell ref="C4:E4"/>
    <mergeCell ref="E37:F37"/>
    <mergeCell ref="A33:D33"/>
    <mergeCell ref="K4:L4"/>
    <mergeCell ref="A7:C7"/>
    <mergeCell ref="D6:F6"/>
    <mergeCell ref="A32:D32"/>
    <mergeCell ref="I7:K7"/>
    <mergeCell ref="M4:Q4"/>
  </mergeCells>
  <conditionalFormatting sqref="P11:P28">
    <cfRule type="expression" priority="1" dxfId="0">
      <formula>$P11="입금 독촉"</formula>
    </cfRule>
    <cfRule type="expression" priority="2" dxfId="1">
      <formula>OR($P11="발송 준비",$P11="송장 입력",$P11="환불 확인")</formula>
    </cfRule>
    <cfRule type="expression" priority="3" dxfId="2">
      <formula>$P11="끝"</formula>
    </cfRule>
  </conditionalFormatting>
  <conditionalFormatting sqref="M11:M28">
    <cfRule type="expression" priority="4" dxfId="2">
      <formula>$M11="완료"</formula>
    </cfRule>
  </conditionalFormatting>
  <conditionalFormatting sqref="B11:Q28">
    <cfRule type="expression" priority="5" dxfId="3">
      <formula>$N11="취소"</formula>
    </cfRule>
  </conditionalFormatting>
  <dataValidations count="3">
    <dataValidation sqref="D11:D28" showDropDown="0" showInputMessage="0" showErrorMessage="0" allowBlank="1" type="list">
      <formula1>"인스타 DM,카카오톡,전화,문자,온라인 스토어,현장,기타"</formula1>
    </dataValidation>
    <dataValidation sqref="M11:M28" showDropDown="0" showInputMessage="1" showErrorMessage="0" allowBlank="1" prompt="입금 확인되면 '완료'" type="list">
      <formula1>"대기,완료,환불"</formula1>
    </dataValidation>
    <dataValidation sqref="N11:N28" showDropDown="0" showInputMessage="0" showErrorMessage="0" allowBlank="1" type="list">
      <formula1>"접수,제작·준비,발송,배송 완료,취소"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4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" customWidth="1" min="2" max="2"/>
    <col width="10" customWidth="1" min="3" max="3"/>
    <col width="11" customWidth="1" min="4" max="4"/>
    <col width="9" customWidth="1" min="5" max="5"/>
    <col width="13" customWidth="1" min="6" max="6"/>
    <col width="14" customWidth="1" min="7" max="7"/>
    <col width="11" customWidth="1" min="8" max="8"/>
    <col width="6" customWidth="1" min="9" max="9"/>
    <col width="9" customWidth="1" min="10" max="10"/>
    <col width="8" customWidth="1" min="11" max="11"/>
    <col width="10" customWidth="1" min="12" max="12"/>
    <col width="7" customWidth="1" min="13" max="13"/>
    <col width="10" customWidth="1" min="14" max="14"/>
    <col width="17" customWidth="1" min="15" max="15"/>
    <col width="11" customWidth="1" min="16" max="16"/>
    <col width="11" customWidth="1" min="17" max="17"/>
    <col hidden="1" width="13" customWidth="1" min="24" max="24"/>
    <col hidden="1" width="13" customWidth="1" min="25" max="25"/>
  </cols>
  <sheetData>
    <row r="1" ht="34" customHeight="1">
      <c r="A1" s="1" t="inlineStr">
        <is>
          <t>주문 접수표</t>
        </is>
      </c>
    </row>
    <row r="2">
      <c r="A2" s="2" t="inlineStr">
        <is>
          <t>DM·전화 주문을 한 줄씩 — 주문번호·배송비·결제 금액·'지금 할 일'이 자동으로 나옵니다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4" ht="24" customHeight="1">
      <c r="A4" s="4" t="inlineStr">
        <is>
          <t>상호</t>
        </is>
      </c>
      <c r="B4" s="5" t="n"/>
      <c r="C4" s="6" t="inlineStr">
        <is>
          <t>손뜨개 소품샵</t>
        </is>
      </c>
      <c r="D4" s="7" t="n"/>
      <c r="E4" s="7" t="n"/>
      <c r="F4" s="4" t="inlineStr">
        <is>
          <t>기본 배송비</t>
        </is>
      </c>
      <c r="G4" s="8" t="n">
        <v>3500</v>
      </c>
      <c r="H4" s="4" t="inlineStr">
        <is>
          <t>무료배송 기준</t>
        </is>
      </c>
      <c r="I4" s="5" t="n"/>
      <c r="J4" s="8" t="n">
        <v>50000</v>
      </c>
      <c r="K4" s="4" t="inlineStr">
        <is>
          <t>입금 계좌</t>
        </is>
      </c>
      <c r="L4" s="5" t="n"/>
      <c r="M4" s="9" t="inlineStr">
        <is>
          <t>○○은행 000-000000-00 (예금주: 홍길동)</t>
        </is>
      </c>
      <c r="N4" s="7" t="n"/>
      <c r="O4" s="7" t="n"/>
      <c r="P4" s="7" t="n"/>
      <c r="Q4" s="7" t="n"/>
    </row>
    <row r="6" ht="18" customHeight="1">
      <c r="A6" s="10" t="inlineStr">
        <is>
          <t>주문 수(취소 제외)</t>
        </is>
      </c>
      <c r="B6" s="5" t="n"/>
      <c r="C6" s="5" t="n"/>
      <c r="D6" s="10" t="inlineStr">
        <is>
          <t>입금 완료 매출</t>
        </is>
      </c>
      <c r="E6" s="5" t="n"/>
      <c r="F6" s="5" t="n"/>
      <c r="G6" s="10" t="inlineStr">
        <is>
          <t>입금 대기 금액</t>
        </is>
      </c>
      <c r="H6" s="5" t="n"/>
      <c r="I6" s="10" t="inlineStr">
        <is>
          <t>입금 독촉(3일+)</t>
        </is>
      </c>
      <c r="J6" s="5" t="n"/>
      <c r="K6" s="5" t="n"/>
      <c r="L6" s="10" t="inlineStr">
        <is>
          <t>발송 준비할 주문</t>
        </is>
      </c>
      <c r="M6" s="5" t="n"/>
      <c r="N6" s="5" t="n"/>
      <c r="O6" s="10" t="inlineStr">
        <is>
          <t>배송 중(발송)</t>
        </is>
      </c>
      <c r="P6" s="5" t="n"/>
      <c r="Q6" s="5" t="n"/>
    </row>
    <row r="7" ht="30" customHeight="1">
      <c r="A7" s="11">
        <f>IF(COUNTA($C$11:$C$28)=0,"",COUNTA($C$11:$C$28)-COUNTIF($N$11:$N$28,"취소"))</f>
        <v/>
      </c>
      <c r="B7" s="12" t="n"/>
      <c r="C7" s="12" t="n"/>
      <c r="D7" s="13">
        <f>IF(COUNTA($C$11:$C$28)=0,"",SUMIF($M$11:$M$28,"완료",$L$11:$L$28))</f>
        <v/>
      </c>
      <c r="E7" s="12" t="n"/>
      <c r="F7" s="12" t="n"/>
      <c r="G7" s="13">
        <f>IF(COUNTA($C$11:$C$28)=0,"",SUM($X$11:$X$28))</f>
        <v/>
      </c>
      <c r="H7" s="12" t="n"/>
      <c r="I7" s="11">
        <f>IF(COUNTA($C$11:$C$28)=0,"",COUNTIF($P$11:$P$28,"입금 독촉"))</f>
        <v/>
      </c>
      <c r="J7" s="12" t="n"/>
      <c r="K7" s="12" t="n"/>
      <c r="L7" s="11">
        <f>IF(COUNTA($C$11:$C$28)=0,"",COUNTIF($P$11:$P$28,"발송 준비"))</f>
        <v/>
      </c>
      <c r="M7" s="12" t="n"/>
      <c r="N7" s="12" t="n"/>
      <c r="O7" s="11">
        <f>IF(COUNTA($C$11:$C$28)=0,"",COUNTIF($N$11:$N$28,"발송"))</f>
        <v/>
      </c>
      <c r="P7" s="12" t="n"/>
      <c r="Q7" s="12" t="n"/>
    </row>
    <row r="9" ht="22" customHeight="1">
      <c r="A9" s="14" t="inlineStr">
        <is>
          <t>① 주문 목록   ·   입금 → 배송 단계 순서로 칸을 바꿔 가요</t>
        </is>
      </c>
    </row>
    <row r="10" ht="30" customHeight="1">
      <c r="A10" s="15" t="inlineStr">
        <is>
          <t>번호</t>
        </is>
      </c>
      <c r="B10" s="15" t="inlineStr">
        <is>
          <t>주문번호</t>
        </is>
      </c>
      <c r="C10" s="15" t="inlineStr">
        <is>
          <t>주문일</t>
        </is>
      </c>
      <c r="D10" s="15" t="inlineStr">
        <is>
          <t>주문 경로</t>
        </is>
      </c>
      <c r="E10" s="15" t="inlineStr">
        <is>
          <t>주문자</t>
        </is>
      </c>
      <c r="F10" s="15" t="inlineStr">
        <is>
          <t>연락처</t>
        </is>
      </c>
      <c r="G10" s="15" t="inlineStr">
        <is>
          <t>상품</t>
        </is>
      </c>
      <c r="H10" s="15" t="inlineStr">
        <is>
          <t>옵션</t>
        </is>
      </c>
      <c r="I10" s="15" t="inlineStr">
        <is>
          <t>수량</t>
        </is>
      </c>
      <c r="J10" s="15" t="inlineStr">
        <is>
          <t>단가</t>
        </is>
      </c>
      <c r="K10" s="15" t="inlineStr">
        <is>
          <t>배송비</t>
        </is>
      </c>
      <c r="L10" s="15" t="inlineStr">
        <is>
          <t>결제 금액</t>
        </is>
      </c>
      <c r="M10" s="15" t="inlineStr">
        <is>
          <t>입금</t>
        </is>
      </c>
      <c r="N10" s="15" t="inlineStr">
        <is>
          <t>배송 단계</t>
        </is>
      </c>
      <c r="O10" s="15" t="inlineStr">
        <is>
          <t>택배사 · 송장</t>
        </is>
      </c>
      <c r="P10" s="15" t="inlineStr">
        <is>
          <t>지금 할 일</t>
        </is>
      </c>
      <c r="Q10" s="15" t="inlineStr">
        <is>
          <t>메모(주소 등)</t>
        </is>
      </c>
    </row>
    <row r="11" ht="20" customHeight="1">
      <c r="A11" s="16" t="n">
        <v>1</v>
      </c>
      <c r="B11" s="17">
        <f>IF(C11="","",(YEAR(C11)-2000)*10000+MONTH(C11)*100+DAY(C11)&amp;"-"&amp;A11)</f>
        <v/>
      </c>
      <c r="C11" s="18" t="n">
        <v>46297</v>
      </c>
      <c r="D11" s="16" t="inlineStr">
        <is>
          <t>인스타 DM</t>
        </is>
      </c>
      <c r="E11" s="16" t="inlineStr">
        <is>
          <t>김○○</t>
        </is>
      </c>
      <c r="F11" s="16" t="inlineStr">
        <is>
          <t>010-0000-0000</t>
        </is>
      </c>
      <c r="G11" s="19" t="inlineStr">
        <is>
          <t>뜨개 컵받침</t>
        </is>
      </c>
      <c r="H11" s="19" t="inlineStr">
        <is>
          <t>아이보리 2P</t>
        </is>
      </c>
      <c r="I11" s="20" t="n">
        <v>3</v>
      </c>
      <c r="J11" s="21" t="n">
        <v>9000</v>
      </c>
      <c r="K11" s="22">
        <f>IF(OR(I11="",J11=""),"",IF(N11="취소",0,IF(AND($J$4&lt;&gt;"",I11*J11&gt;=$J$4),0,IF($G$4="",0,$G$4))))</f>
        <v/>
      </c>
      <c r="L11" s="22">
        <f>IF(K11="","",IF(N11="취소",0,I11*J11+K11))</f>
        <v/>
      </c>
      <c r="M11" s="16" t="inlineStr">
        <is>
          <t>완료</t>
        </is>
      </c>
      <c r="N11" s="16" t="inlineStr">
        <is>
          <t>배송 완료</t>
        </is>
      </c>
      <c r="O11" s="19" t="inlineStr">
        <is>
          <t>○○택배 000000000001</t>
        </is>
      </c>
      <c r="P11" s="17">
        <f>IF(C11="","",IF(N11="취소","",IF(M11="환불","환불 확인",IF(M11&lt;&gt;"완료",IF(TODAY()-C11&gt;=3,"입금 독촉","입금 대기"),IF(OR(N11="",N11="접수",N11="제작·준비"),"발송 준비",IF(AND(N11="발송",O11=""),"송장 입력",IF(N11="배송 완료","끝","")))))))</f>
        <v/>
      </c>
      <c r="Q11" s="19" t="n"/>
      <c r="X11">
        <f>IF(L11="","",IF(OR(M11="완료",M11="환불",N11="취소"),"",L11))</f>
        <v/>
      </c>
      <c r="Y11">
        <f>IF(N11="취소","",G11)</f>
        <v/>
      </c>
    </row>
    <row r="12" ht="20" customHeight="1">
      <c r="A12" s="16" t="n">
        <v>2</v>
      </c>
      <c r="B12" s="17">
        <f>IF(C12="","",(YEAR(C12)-2000)*10000+MONTH(C12)*100+DAY(C12)&amp;"-"&amp;A12)</f>
        <v/>
      </c>
      <c r="C12" s="18" t="n">
        <v>46298</v>
      </c>
      <c r="D12" s="16" t="inlineStr">
        <is>
          <t>카카오톡</t>
        </is>
      </c>
      <c r="E12" s="16" t="inlineStr">
        <is>
          <t>이○○</t>
        </is>
      </c>
      <c r="F12" s="16" t="inlineStr">
        <is>
          <t>010-0000-0000</t>
        </is>
      </c>
      <c r="G12" s="19" t="inlineStr">
        <is>
          <t>니트 파우치</t>
        </is>
      </c>
      <c r="H12" s="19" t="inlineStr">
        <is>
          <t>베이지 / 중</t>
        </is>
      </c>
      <c r="I12" s="20" t="n">
        <v>1</v>
      </c>
      <c r="J12" s="21" t="n">
        <v>18000</v>
      </c>
      <c r="K12" s="22">
        <f>IF(OR(I12="",J12=""),"",IF(N12="취소",0,IF(AND($J$4&lt;&gt;"",I12*J12&gt;=$J$4),0,IF($G$4="",0,$G$4))))</f>
        <v/>
      </c>
      <c r="L12" s="22">
        <f>IF(K12="","",IF(N12="취소",0,I12*J12+K12))</f>
        <v/>
      </c>
      <c r="M12" s="16" t="inlineStr">
        <is>
          <t>완료</t>
        </is>
      </c>
      <c r="N12" s="16" t="inlineStr">
        <is>
          <t>배송 완료</t>
        </is>
      </c>
      <c r="O12" s="19" t="inlineStr">
        <is>
          <t>○○택배 000000000002</t>
        </is>
      </c>
      <c r="P12" s="17">
        <f>IF(C12="","",IF(N12="취소","",IF(M12="환불","환불 확인",IF(M12&lt;&gt;"완료",IF(TODAY()-C12&gt;=3,"입금 독촉","입금 대기"),IF(OR(N12="",N12="접수",N12="제작·준비"),"발송 준비",IF(AND(N12="발송",O12=""),"송장 입력",IF(N12="배송 완료","끝","")))))))</f>
        <v/>
      </c>
      <c r="Q12" s="19" t="n"/>
      <c r="X12">
        <f>IF(L12="","",IF(OR(M12="완료",M12="환불",N12="취소"),"",L12))</f>
        <v/>
      </c>
      <c r="Y12">
        <f>IF(N12="취소","",G12)</f>
        <v/>
      </c>
    </row>
    <row r="13" ht="20" customHeight="1">
      <c r="A13" s="16" t="n">
        <v>3</v>
      </c>
      <c r="B13" s="17">
        <f>IF(C13="","",(YEAR(C13)-2000)*10000+MONTH(C13)*100+DAY(C13)&amp;"-"&amp;A13)</f>
        <v/>
      </c>
      <c r="C13" s="18" t="n">
        <v>46300</v>
      </c>
      <c r="D13" s="16" t="inlineStr">
        <is>
          <t>인스타 DM</t>
        </is>
      </c>
      <c r="E13" s="16" t="inlineStr">
        <is>
          <t>박○○</t>
        </is>
      </c>
      <c r="F13" s="16" t="inlineStr">
        <is>
          <t>010-0000-0000</t>
        </is>
      </c>
      <c r="G13" s="19" t="inlineStr">
        <is>
          <t>뜨개 가방</t>
        </is>
      </c>
      <c r="H13" s="19" t="inlineStr">
        <is>
          <t>네이비</t>
        </is>
      </c>
      <c r="I13" s="20" t="n">
        <v>2</v>
      </c>
      <c r="J13" s="21" t="n">
        <v>32000</v>
      </c>
      <c r="K13" s="22">
        <f>IF(OR(I13="",J13=""),"",IF(N13="취소",0,IF(AND($J$4&lt;&gt;"",I13*J13&gt;=$J$4),0,IF($G$4="",0,$G$4))))</f>
        <v/>
      </c>
      <c r="L13" s="22">
        <f>IF(K13="","",IF(N13="취소",0,I13*J13+K13))</f>
        <v/>
      </c>
      <c r="M13" s="16" t="inlineStr">
        <is>
          <t>완료</t>
        </is>
      </c>
      <c r="N13" s="16" t="inlineStr">
        <is>
          <t>발송</t>
        </is>
      </c>
      <c r="O13" s="19" t="inlineStr">
        <is>
          <t>○○택배 000000000003</t>
        </is>
      </c>
      <c r="P13" s="17">
        <f>IF(C13="","",IF(N13="취소","",IF(M13="환불","환불 확인",IF(M13&lt;&gt;"완료",IF(TODAY()-C13&gt;=3,"입금 독촉","입금 대기"),IF(OR(N13="",N13="접수",N13="제작·준비"),"발송 준비",IF(AND(N13="발송",O13=""),"송장 입력",IF(N13="배송 완료","끝","")))))))</f>
        <v/>
      </c>
      <c r="Q13" s="19" t="inlineStr">
        <is>
          <t>선물 포장</t>
        </is>
      </c>
      <c r="X13">
        <f>IF(L13="","",IF(OR(M13="완료",M13="환불",N13="취소"),"",L13))</f>
        <v/>
      </c>
      <c r="Y13">
        <f>IF(N13="취소","",G13)</f>
        <v/>
      </c>
    </row>
    <row r="14" ht="20" customHeight="1">
      <c r="A14" s="16" t="n">
        <v>4</v>
      </c>
      <c r="B14" s="17">
        <f>IF(C14="","",(YEAR(C14)-2000)*10000+MONTH(C14)*100+DAY(C14)&amp;"-"&amp;A14)</f>
        <v/>
      </c>
      <c r="C14" s="18" t="n">
        <v>46301</v>
      </c>
      <c r="D14" s="16" t="inlineStr">
        <is>
          <t>전화</t>
        </is>
      </c>
      <c r="E14" s="16" t="inlineStr">
        <is>
          <t>최○○</t>
        </is>
      </c>
      <c r="F14" s="16" t="inlineStr">
        <is>
          <t>010-0000-0000</t>
        </is>
      </c>
      <c r="G14" s="19" t="inlineStr">
        <is>
          <t>뜨개 컵받침</t>
        </is>
      </c>
      <c r="H14" s="19" t="inlineStr">
        <is>
          <t>민트 4P</t>
        </is>
      </c>
      <c r="I14" s="20" t="n">
        <v>2</v>
      </c>
      <c r="J14" s="21" t="n">
        <v>9000</v>
      </c>
      <c r="K14" s="22">
        <f>IF(OR(I14="",J14=""),"",IF(N14="취소",0,IF(AND($J$4&lt;&gt;"",I14*J14&gt;=$J$4),0,IF($G$4="",0,$G$4))))</f>
        <v/>
      </c>
      <c r="L14" s="22">
        <f>IF(K14="","",IF(N14="취소",0,I14*J14+K14))</f>
        <v/>
      </c>
      <c r="M14" s="16" t="inlineStr">
        <is>
          <t>대기</t>
        </is>
      </c>
      <c r="N14" s="16" t="inlineStr">
        <is>
          <t>접수</t>
        </is>
      </c>
      <c r="O14" s="19" t="n"/>
      <c r="P14" s="17">
        <f>IF(C14="","",IF(N14="취소","",IF(M14="환불","환불 확인",IF(M14&lt;&gt;"완료",IF(TODAY()-C14&gt;=3,"입금 독촉","입금 대기"),IF(OR(N14="",N14="접수",N14="제작·준비"),"발송 준비",IF(AND(N14="발송",O14=""),"송장 입력",IF(N14="배송 완료","끝","")))))))</f>
        <v/>
      </c>
      <c r="Q14" s="19" t="n"/>
      <c r="X14">
        <f>IF(L14="","",IF(OR(M14="완료",M14="환불",N14="취소"),"",L14))</f>
        <v/>
      </c>
      <c r="Y14">
        <f>IF(N14="취소","",G14)</f>
        <v/>
      </c>
    </row>
    <row r="15" ht="20" customHeight="1">
      <c r="A15" s="16" t="n">
        <v>5</v>
      </c>
      <c r="B15" s="17">
        <f>IF(C15="","",(YEAR(C15)-2000)*10000+MONTH(C15)*100+DAY(C15)&amp;"-"&amp;A15)</f>
        <v/>
      </c>
      <c r="C15" s="18" t="n">
        <v>46303</v>
      </c>
      <c r="D15" s="16" t="inlineStr">
        <is>
          <t>온라인 스토어</t>
        </is>
      </c>
      <c r="E15" s="16" t="inlineStr">
        <is>
          <t>정○○</t>
        </is>
      </c>
      <c r="F15" s="16" t="inlineStr">
        <is>
          <t>010-0000-0000</t>
        </is>
      </c>
      <c r="G15" s="19" t="inlineStr">
        <is>
          <t>니트 파우치</t>
        </is>
      </c>
      <c r="H15" s="19" t="inlineStr">
        <is>
          <t>그레이 / 소</t>
        </is>
      </c>
      <c r="I15" s="20" t="n">
        <v>1</v>
      </c>
      <c r="J15" s="21" t="n">
        <v>15000</v>
      </c>
      <c r="K15" s="22">
        <f>IF(OR(I15="",J15=""),"",IF(N15="취소",0,IF(AND($J$4&lt;&gt;"",I15*J15&gt;=$J$4),0,IF($G$4="",0,$G$4))))</f>
        <v/>
      </c>
      <c r="L15" s="22">
        <f>IF(K15="","",IF(N15="취소",0,I15*J15+K15))</f>
        <v/>
      </c>
      <c r="M15" s="16" t="inlineStr">
        <is>
          <t>완료</t>
        </is>
      </c>
      <c r="N15" s="16" t="inlineStr">
        <is>
          <t>제작·준비</t>
        </is>
      </c>
      <c r="O15" s="19" t="n"/>
      <c r="P15" s="17">
        <f>IF(C15="","",IF(N15="취소","",IF(M15="환불","환불 확인",IF(M15&lt;&gt;"완료",IF(TODAY()-C15&gt;=3,"입금 독촉","입금 대기"),IF(OR(N15="",N15="접수",N15="제작·준비"),"발송 준비",IF(AND(N15="발송",O15=""),"송장 입력",IF(N15="배송 완료","끝","")))))))</f>
        <v/>
      </c>
      <c r="Q15" s="19" t="n"/>
      <c r="X15">
        <f>IF(L15="","",IF(OR(M15="완료",M15="환불",N15="취소"),"",L15))</f>
        <v/>
      </c>
      <c r="Y15">
        <f>IF(N15="취소","",G15)</f>
        <v/>
      </c>
    </row>
    <row r="16" ht="20" customHeight="1">
      <c r="A16" s="16" t="n">
        <v>6</v>
      </c>
      <c r="B16" s="17">
        <f>IF(C16="","",(YEAR(C16)-2000)*10000+MONTH(C16)*100+DAY(C16)&amp;"-"&amp;A16)</f>
        <v/>
      </c>
      <c r="C16" s="18" t="n">
        <v>46304</v>
      </c>
      <c r="D16" s="16" t="inlineStr">
        <is>
          <t>인스타 DM</t>
        </is>
      </c>
      <c r="E16" s="16" t="inlineStr">
        <is>
          <t>한○○</t>
        </is>
      </c>
      <c r="F16" s="16" t="inlineStr">
        <is>
          <t>010-0000-0000</t>
        </is>
      </c>
      <c r="G16" s="19" t="inlineStr">
        <is>
          <t>뜨개 가방</t>
        </is>
      </c>
      <c r="H16" s="19" t="inlineStr">
        <is>
          <t>크림</t>
        </is>
      </c>
      <c r="I16" s="20" t="n">
        <v>1</v>
      </c>
      <c r="J16" s="21" t="n">
        <v>32000</v>
      </c>
      <c r="K16" s="22">
        <f>IF(OR(I16="",J16=""),"",IF(N16="취소",0,IF(AND($J$4&lt;&gt;"",I16*J16&gt;=$J$4),0,IF($G$4="",0,$G$4))))</f>
        <v/>
      </c>
      <c r="L16" s="22">
        <f>IF(K16="","",IF(N16="취소",0,I16*J16+K16))</f>
        <v/>
      </c>
      <c r="M16" s="16" t="inlineStr">
        <is>
          <t>완료</t>
        </is>
      </c>
      <c r="N16" s="16" t="inlineStr">
        <is>
          <t>발송</t>
        </is>
      </c>
      <c r="O16" s="19" t="n"/>
      <c r="P16" s="17">
        <f>IF(C16="","",IF(N16="취소","",IF(M16="환불","환불 확인",IF(M16&lt;&gt;"완료",IF(TODAY()-C16&gt;=3,"입금 독촉","입금 대기"),IF(OR(N16="",N16="접수",N16="제작·준비"),"발송 준비",IF(AND(N16="발송",O16=""),"송장 입력",IF(N16="배송 완료","끝","")))))))</f>
        <v/>
      </c>
      <c r="Q16" s="19" t="n"/>
      <c r="X16">
        <f>IF(L16="","",IF(OR(M16="완료",M16="환불",N16="취소"),"",L16))</f>
        <v/>
      </c>
      <c r="Y16">
        <f>IF(N16="취소","",G16)</f>
        <v/>
      </c>
    </row>
    <row r="17" ht="20" customHeight="1">
      <c r="A17" s="16" t="n">
        <v>7</v>
      </c>
      <c r="B17" s="17">
        <f>IF(C17="","",(YEAR(C17)-2000)*10000+MONTH(C17)*100+DAY(C17)&amp;"-"&amp;A17)</f>
        <v/>
      </c>
      <c r="C17" s="18" t="n">
        <v>46305</v>
      </c>
      <c r="D17" s="16" t="inlineStr">
        <is>
          <t>카카오톡</t>
        </is>
      </c>
      <c r="E17" s="16" t="inlineStr">
        <is>
          <t>오○○</t>
        </is>
      </c>
      <c r="F17" s="16" t="inlineStr">
        <is>
          <t>010-0000-0000</t>
        </is>
      </c>
      <c r="G17" s="19" t="inlineStr">
        <is>
          <t>키링 세트</t>
        </is>
      </c>
      <c r="H17" s="19" t="inlineStr">
        <is>
          <t>랜덤 3종</t>
        </is>
      </c>
      <c r="I17" s="20" t="n">
        <v>2</v>
      </c>
      <c r="J17" s="21" t="n">
        <v>7000</v>
      </c>
      <c r="K17" s="22">
        <f>IF(OR(I17="",J17=""),"",IF(N17="취소",0,IF(AND($J$4&lt;&gt;"",I17*J17&gt;=$J$4),0,IF($G$4="",0,$G$4))))</f>
        <v/>
      </c>
      <c r="L17" s="22">
        <f>IF(K17="","",IF(N17="취소",0,I17*J17+K17))</f>
        <v/>
      </c>
      <c r="M17" s="16" t="inlineStr">
        <is>
          <t>대기</t>
        </is>
      </c>
      <c r="N17" s="16" t="inlineStr">
        <is>
          <t>접수</t>
        </is>
      </c>
      <c r="O17" s="19" t="n"/>
      <c r="P17" s="17">
        <f>IF(C17="","",IF(N17="취소","",IF(M17="환불","환불 확인",IF(M17&lt;&gt;"완료",IF(TODAY()-C17&gt;=3,"입금 독촉","입금 대기"),IF(OR(N17="",N17="접수",N17="제작·준비"),"발송 준비",IF(AND(N17="발송",O17=""),"송장 입력",IF(N17="배송 완료","끝","")))))))</f>
        <v/>
      </c>
      <c r="Q17" s="19" t="n"/>
      <c r="X17">
        <f>IF(L17="","",IF(OR(M17="완료",M17="환불",N17="취소"),"",L17))</f>
        <v/>
      </c>
      <c r="Y17">
        <f>IF(N17="취소","",G17)</f>
        <v/>
      </c>
    </row>
    <row r="18" ht="20" customHeight="1">
      <c r="A18" s="16" t="n">
        <v>8</v>
      </c>
      <c r="B18" s="17">
        <f>IF(C18="","",(YEAR(C18)-2000)*10000+MONTH(C18)*100+DAY(C18)&amp;"-"&amp;A18)</f>
        <v/>
      </c>
      <c r="C18" s="18" t="n">
        <v>46305</v>
      </c>
      <c r="D18" s="16" t="inlineStr">
        <is>
          <t>현장</t>
        </is>
      </c>
      <c r="E18" s="16" t="inlineStr">
        <is>
          <t>윤○○</t>
        </is>
      </c>
      <c r="F18" s="16" t="inlineStr">
        <is>
          <t>010-0000-0000</t>
        </is>
      </c>
      <c r="G18" s="19" t="inlineStr">
        <is>
          <t>뜨개 컵받침</t>
        </is>
      </c>
      <c r="H18" s="19" t="inlineStr">
        <is>
          <t>아이보리 2P</t>
        </is>
      </c>
      <c r="I18" s="20" t="n">
        <v>1</v>
      </c>
      <c r="J18" s="21" t="n">
        <v>9000</v>
      </c>
      <c r="K18" s="22">
        <f>IF(OR(I18="",J18=""),"",IF(N18="취소",0,IF(AND($J$4&lt;&gt;"",I18*J18&gt;=$J$4),0,IF($G$4="",0,$G$4))))</f>
        <v/>
      </c>
      <c r="L18" s="22">
        <f>IF(K18="","",IF(N18="취소",0,I18*J18+K18))</f>
        <v/>
      </c>
      <c r="M18" s="16" t="inlineStr">
        <is>
          <t>환불</t>
        </is>
      </c>
      <c r="N18" s="16" t="inlineStr">
        <is>
          <t>취소</t>
        </is>
      </c>
      <c r="O18" s="19" t="n"/>
      <c r="P18" s="17">
        <f>IF(C18="","",IF(N18="취소","",IF(M18="환불","환불 확인",IF(M18&lt;&gt;"완료",IF(TODAY()-C18&gt;=3,"입금 독촉","입금 대기"),IF(OR(N18="",N18="접수",N18="제작·준비"),"발송 준비",IF(AND(N18="발송",O18=""),"송장 입력",IF(N18="배송 완료","끝","")))))))</f>
        <v/>
      </c>
      <c r="Q18" s="19" t="n"/>
      <c r="X18">
        <f>IF(L18="","",IF(OR(M18="완료",M18="환불",N18="취소"),"",L18))</f>
        <v/>
      </c>
      <c r="Y18">
        <f>IF(N18="취소","",G18)</f>
        <v/>
      </c>
    </row>
    <row r="19" ht="20" customHeight="1">
      <c r="A19" s="16" t="n">
        <v>9</v>
      </c>
      <c r="B19" s="17">
        <f>IF(C19="","",(YEAR(C19)-2000)*10000+MONTH(C19)*100+DAY(C19)&amp;"-"&amp;A19)</f>
        <v/>
      </c>
      <c r="C19" s="18" t="n"/>
      <c r="D19" s="16" t="n"/>
      <c r="E19" s="16" t="n"/>
      <c r="F19" s="16" t="n"/>
      <c r="G19" s="19" t="n"/>
      <c r="H19" s="19" t="n"/>
      <c r="I19" s="20" t="n"/>
      <c r="J19" s="21" t="n"/>
      <c r="K19" s="22">
        <f>IF(OR(I19="",J19=""),"",IF(N19="취소",0,IF(AND($J$4&lt;&gt;"",I19*J19&gt;=$J$4),0,IF($G$4="",0,$G$4))))</f>
        <v/>
      </c>
      <c r="L19" s="22">
        <f>IF(K19="","",IF(N19="취소",0,I19*J19+K19))</f>
        <v/>
      </c>
      <c r="M19" s="16" t="n"/>
      <c r="N19" s="16" t="n"/>
      <c r="O19" s="19" t="n"/>
      <c r="P19" s="17">
        <f>IF(C19="","",IF(N19="취소","",IF(M19="환불","환불 확인",IF(M19&lt;&gt;"완료",IF(TODAY()-C19&gt;=3,"입금 독촉","입금 대기"),IF(OR(N19="",N19="접수",N19="제작·준비"),"발송 준비",IF(AND(N19="발송",O19=""),"송장 입력",IF(N19="배송 완료","끝","")))))))</f>
        <v/>
      </c>
      <c r="Q19" s="19" t="n"/>
      <c r="X19">
        <f>IF(L19="","",IF(OR(M19="완료",M19="환불",N19="취소"),"",L19))</f>
        <v/>
      </c>
      <c r="Y19">
        <f>IF(N19="취소","",G19)</f>
        <v/>
      </c>
    </row>
    <row r="20" ht="20" customHeight="1">
      <c r="A20" s="16" t="n">
        <v>10</v>
      </c>
      <c r="B20" s="17">
        <f>IF(C20="","",(YEAR(C20)-2000)*10000+MONTH(C20)*100+DAY(C20)&amp;"-"&amp;A20)</f>
        <v/>
      </c>
      <c r="C20" s="18" t="n"/>
      <c r="D20" s="16" t="n"/>
      <c r="E20" s="16" t="n"/>
      <c r="F20" s="16" t="n"/>
      <c r="G20" s="19" t="n"/>
      <c r="H20" s="19" t="n"/>
      <c r="I20" s="20" t="n"/>
      <c r="J20" s="21" t="n"/>
      <c r="K20" s="22">
        <f>IF(OR(I20="",J20=""),"",IF(N20="취소",0,IF(AND($J$4&lt;&gt;"",I20*J20&gt;=$J$4),0,IF($G$4="",0,$G$4))))</f>
        <v/>
      </c>
      <c r="L20" s="22">
        <f>IF(K20="","",IF(N20="취소",0,I20*J20+K20))</f>
        <v/>
      </c>
      <c r="M20" s="16" t="n"/>
      <c r="N20" s="16" t="n"/>
      <c r="O20" s="19" t="n"/>
      <c r="P20" s="17">
        <f>IF(C20="","",IF(N20="취소","",IF(M20="환불","환불 확인",IF(M20&lt;&gt;"완료",IF(TODAY()-C20&gt;=3,"입금 독촉","입금 대기"),IF(OR(N20="",N20="접수",N20="제작·준비"),"발송 준비",IF(AND(N20="발송",O20=""),"송장 입력",IF(N20="배송 완료","끝","")))))))</f>
        <v/>
      </c>
      <c r="Q20" s="19" t="n"/>
      <c r="X20">
        <f>IF(L20="","",IF(OR(M20="완료",M20="환불",N20="취소"),"",L20))</f>
        <v/>
      </c>
      <c r="Y20">
        <f>IF(N20="취소","",G20)</f>
        <v/>
      </c>
    </row>
    <row r="21" ht="20" customHeight="1">
      <c r="A21" s="16" t="n">
        <v>11</v>
      </c>
      <c r="B21" s="17">
        <f>IF(C21="","",(YEAR(C21)-2000)*10000+MONTH(C21)*100+DAY(C21)&amp;"-"&amp;A21)</f>
        <v/>
      </c>
      <c r="C21" s="18" t="n"/>
      <c r="D21" s="16" t="n"/>
      <c r="E21" s="16" t="n"/>
      <c r="F21" s="16" t="n"/>
      <c r="G21" s="19" t="n"/>
      <c r="H21" s="19" t="n"/>
      <c r="I21" s="20" t="n"/>
      <c r="J21" s="21" t="n"/>
      <c r="K21" s="22">
        <f>IF(OR(I21="",J21=""),"",IF(N21="취소",0,IF(AND($J$4&lt;&gt;"",I21*J21&gt;=$J$4),0,IF($G$4="",0,$G$4))))</f>
        <v/>
      </c>
      <c r="L21" s="22">
        <f>IF(K21="","",IF(N21="취소",0,I21*J21+K21))</f>
        <v/>
      </c>
      <c r="M21" s="16" t="n"/>
      <c r="N21" s="16" t="n"/>
      <c r="O21" s="19" t="n"/>
      <c r="P21" s="17">
        <f>IF(C21="","",IF(N21="취소","",IF(M21="환불","환불 확인",IF(M21&lt;&gt;"완료",IF(TODAY()-C21&gt;=3,"입금 독촉","입금 대기"),IF(OR(N21="",N21="접수",N21="제작·준비"),"발송 준비",IF(AND(N21="발송",O21=""),"송장 입력",IF(N21="배송 완료","끝","")))))))</f>
        <v/>
      </c>
      <c r="Q21" s="19" t="n"/>
      <c r="X21">
        <f>IF(L21="","",IF(OR(M21="완료",M21="환불",N21="취소"),"",L21))</f>
        <v/>
      </c>
      <c r="Y21">
        <f>IF(N21="취소","",G21)</f>
        <v/>
      </c>
    </row>
    <row r="22" ht="20" customHeight="1">
      <c r="A22" s="16" t="n">
        <v>12</v>
      </c>
      <c r="B22" s="17">
        <f>IF(C22="","",(YEAR(C22)-2000)*10000+MONTH(C22)*100+DAY(C22)&amp;"-"&amp;A22)</f>
        <v/>
      </c>
      <c r="C22" s="18" t="n"/>
      <c r="D22" s="16" t="n"/>
      <c r="E22" s="16" t="n"/>
      <c r="F22" s="16" t="n"/>
      <c r="G22" s="19" t="n"/>
      <c r="H22" s="19" t="n"/>
      <c r="I22" s="20" t="n"/>
      <c r="J22" s="21" t="n"/>
      <c r="K22" s="22">
        <f>IF(OR(I22="",J22=""),"",IF(N22="취소",0,IF(AND($J$4&lt;&gt;"",I22*J22&gt;=$J$4),0,IF($G$4="",0,$G$4))))</f>
        <v/>
      </c>
      <c r="L22" s="22">
        <f>IF(K22="","",IF(N22="취소",0,I22*J22+K22))</f>
        <v/>
      </c>
      <c r="M22" s="16" t="n"/>
      <c r="N22" s="16" t="n"/>
      <c r="O22" s="19" t="n"/>
      <c r="P22" s="17">
        <f>IF(C22="","",IF(N22="취소","",IF(M22="환불","환불 확인",IF(M22&lt;&gt;"완료",IF(TODAY()-C22&gt;=3,"입금 독촉","입금 대기"),IF(OR(N22="",N22="접수",N22="제작·준비"),"발송 준비",IF(AND(N22="발송",O22=""),"송장 입력",IF(N22="배송 완료","끝","")))))))</f>
        <v/>
      </c>
      <c r="Q22" s="19" t="n"/>
      <c r="X22">
        <f>IF(L22="","",IF(OR(M22="완료",M22="환불",N22="취소"),"",L22))</f>
        <v/>
      </c>
      <c r="Y22">
        <f>IF(N22="취소","",G22)</f>
        <v/>
      </c>
    </row>
    <row r="23" ht="20" customHeight="1">
      <c r="A23" s="16" t="n">
        <v>13</v>
      </c>
      <c r="B23" s="17">
        <f>IF(C23="","",(YEAR(C23)-2000)*10000+MONTH(C23)*100+DAY(C23)&amp;"-"&amp;A23)</f>
        <v/>
      </c>
      <c r="C23" s="18" t="n"/>
      <c r="D23" s="16" t="n"/>
      <c r="E23" s="16" t="n"/>
      <c r="F23" s="16" t="n"/>
      <c r="G23" s="19" t="n"/>
      <c r="H23" s="19" t="n"/>
      <c r="I23" s="20" t="n"/>
      <c r="J23" s="21" t="n"/>
      <c r="K23" s="22">
        <f>IF(OR(I23="",J23=""),"",IF(N23="취소",0,IF(AND($J$4&lt;&gt;"",I23*J23&gt;=$J$4),0,IF($G$4="",0,$G$4))))</f>
        <v/>
      </c>
      <c r="L23" s="22">
        <f>IF(K23="","",IF(N23="취소",0,I23*J23+K23))</f>
        <v/>
      </c>
      <c r="M23" s="16" t="n"/>
      <c r="N23" s="16" t="n"/>
      <c r="O23" s="19" t="n"/>
      <c r="P23" s="17">
        <f>IF(C23="","",IF(N23="취소","",IF(M23="환불","환불 확인",IF(M23&lt;&gt;"완료",IF(TODAY()-C23&gt;=3,"입금 독촉","입금 대기"),IF(OR(N23="",N23="접수",N23="제작·준비"),"발송 준비",IF(AND(N23="발송",O23=""),"송장 입력",IF(N23="배송 완료","끝","")))))))</f>
        <v/>
      </c>
      <c r="Q23" s="19" t="n"/>
      <c r="X23">
        <f>IF(L23="","",IF(OR(M23="완료",M23="환불",N23="취소"),"",L23))</f>
        <v/>
      </c>
      <c r="Y23">
        <f>IF(N23="취소","",G23)</f>
        <v/>
      </c>
    </row>
    <row r="24" ht="20" customHeight="1">
      <c r="A24" s="16" t="n">
        <v>14</v>
      </c>
      <c r="B24" s="17">
        <f>IF(C24="","",(YEAR(C24)-2000)*10000+MONTH(C24)*100+DAY(C24)&amp;"-"&amp;A24)</f>
        <v/>
      </c>
      <c r="C24" s="18" t="n"/>
      <c r="D24" s="16" t="n"/>
      <c r="E24" s="16" t="n"/>
      <c r="F24" s="16" t="n"/>
      <c r="G24" s="19" t="n"/>
      <c r="H24" s="19" t="n"/>
      <c r="I24" s="20" t="n"/>
      <c r="J24" s="21" t="n"/>
      <c r="K24" s="22">
        <f>IF(OR(I24="",J24=""),"",IF(N24="취소",0,IF(AND($J$4&lt;&gt;"",I24*J24&gt;=$J$4),0,IF($G$4="",0,$G$4))))</f>
        <v/>
      </c>
      <c r="L24" s="22">
        <f>IF(K24="","",IF(N24="취소",0,I24*J24+K24))</f>
        <v/>
      </c>
      <c r="M24" s="16" t="n"/>
      <c r="N24" s="16" t="n"/>
      <c r="O24" s="19" t="n"/>
      <c r="P24" s="17">
        <f>IF(C24="","",IF(N24="취소","",IF(M24="환불","환불 확인",IF(M24&lt;&gt;"완료",IF(TODAY()-C24&gt;=3,"입금 독촉","입금 대기"),IF(OR(N24="",N24="접수",N24="제작·준비"),"발송 준비",IF(AND(N24="발송",O24=""),"송장 입력",IF(N24="배송 완료","끝","")))))))</f>
        <v/>
      </c>
      <c r="Q24" s="19" t="n"/>
      <c r="X24">
        <f>IF(L24="","",IF(OR(M24="완료",M24="환불",N24="취소"),"",L24))</f>
        <v/>
      </c>
      <c r="Y24">
        <f>IF(N24="취소","",G24)</f>
        <v/>
      </c>
    </row>
    <row r="25" ht="20" customHeight="1">
      <c r="A25" s="16" t="n">
        <v>15</v>
      </c>
      <c r="B25" s="17">
        <f>IF(C25="","",(YEAR(C25)-2000)*10000+MONTH(C25)*100+DAY(C25)&amp;"-"&amp;A25)</f>
        <v/>
      </c>
      <c r="C25" s="18" t="n"/>
      <c r="D25" s="16" t="n"/>
      <c r="E25" s="16" t="n"/>
      <c r="F25" s="16" t="n"/>
      <c r="G25" s="19" t="n"/>
      <c r="H25" s="19" t="n"/>
      <c r="I25" s="20" t="n"/>
      <c r="J25" s="21" t="n"/>
      <c r="K25" s="22">
        <f>IF(OR(I25="",J25=""),"",IF(N25="취소",0,IF(AND($J$4&lt;&gt;"",I25*J25&gt;=$J$4),0,IF($G$4="",0,$G$4))))</f>
        <v/>
      </c>
      <c r="L25" s="22">
        <f>IF(K25="","",IF(N25="취소",0,I25*J25+K25))</f>
        <v/>
      </c>
      <c r="M25" s="16" t="n"/>
      <c r="N25" s="16" t="n"/>
      <c r="O25" s="19" t="n"/>
      <c r="P25" s="17">
        <f>IF(C25="","",IF(N25="취소","",IF(M25="환불","환불 확인",IF(M25&lt;&gt;"완료",IF(TODAY()-C25&gt;=3,"입금 독촉","입금 대기"),IF(OR(N25="",N25="접수",N25="제작·준비"),"발송 준비",IF(AND(N25="발송",O25=""),"송장 입력",IF(N25="배송 완료","끝","")))))))</f>
        <v/>
      </c>
      <c r="Q25" s="19" t="n"/>
      <c r="X25">
        <f>IF(L25="","",IF(OR(M25="완료",M25="환불",N25="취소"),"",L25))</f>
        <v/>
      </c>
      <c r="Y25">
        <f>IF(N25="취소","",G25)</f>
        <v/>
      </c>
    </row>
    <row r="26" ht="20" customHeight="1">
      <c r="A26" s="16" t="n">
        <v>16</v>
      </c>
      <c r="B26" s="17">
        <f>IF(C26="","",(YEAR(C26)-2000)*10000+MONTH(C26)*100+DAY(C26)&amp;"-"&amp;A26)</f>
        <v/>
      </c>
      <c r="C26" s="18" t="n"/>
      <c r="D26" s="16" t="n"/>
      <c r="E26" s="16" t="n"/>
      <c r="F26" s="16" t="n"/>
      <c r="G26" s="19" t="n"/>
      <c r="H26" s="19" t="n"/>
      <c r="I26" s="20" t="n"/>
      <c r="J26" s="21" t="n"/>
      <c r="K26" s="22">
        <f>IF(OR(I26="",J26=""),"",IF(N26="취소",0,IF(AND($J$4&lt;&gt;"",I26*J26&gt;=$J$4),0,IF($G$4="",0,$G$4))))</f>
        <v/>
      </c>
      <c r="L26" s="22">
        <f>IF(K26="","",IF(N26="취소",0,I26*J26+K26))</f>
        <v/>
      </c>
      <c r="M26" s="16" t="n"/>
      <c r="N26" s="16" t="n"/>
      <c r="O26" s="19" t="n"/>
      <c r="P26" s="17">
        <f>IF(C26="","",IF(N26="취소","",IF(M26="환불","환불 확인",IF(M26&lt;&gt;"완료",IF(TODAY()-C26&gt;=3,"입금 독촉","입금 대기"),IF(OR(N26="",N26="접수",N26="제작·준비"),"발송 준비",IF(AND(N26="발송",O26=""),"송장 입력",IF(N26="배송 완료","끝","")))))))</f>
        <v/>
      </c>
      <c r="Q26" s="19" t="n"/>
      <c r="X26">
        <f>IF(L26="","",IF(OR(M26="완료",M26="환불",N26="취소"),"",L26))</f>
        <v/>
      </c>
      <c r="Y26">
        <f>IF(N26="취소","",G26)</f>
        <v/>
      </c>
    </row>
    <row r="27" ht="20" customHeight="1">
      <c r="A27" s="16" t="n">
        <v>17</v>
      </c>
      <c r="B27" s="17">
        <f>IF(C27="","",(YEAR(C27)-2000)*10000+MONTH(C27)*100+DAY(C27)&amp;"-"&amp;A27)</f>
        <v/>
      </c>
      <c r="C27" s="18" t="n"/>
      <c r="D27" s="16" t="n"/>
      <c r="E27" s="16" t="n"/>
      <c r="F27" s="16" t="n"/>
      <c r="G27" s="19" t="n"/>
      <c r="H27" s="19" t="n"/>
      <c r="I27" s="20" t="n"/>
      <c r="J27" s="21" t="n"/>
      <c r="K27" s="22">
        <f>IF(OR(I27="",J27=""),"",IF(N27="취소",0,IF(AND($J$4&lt;&gt;"",I27*J27&gt;=$J$4),0,IF($G$4="",0,$G$4))))</f>
        <v/>
      </c>
      <c r="L27" s="22">
        <f>IF(K27="","",IF(N27="취소",0,I27*J27+K27))</f>
        <v/>
      </c>
      <c r="M27" s="16" t="n"/>
      <c r="N27" s="16" t="n"/>
      <c r="O27" s="19" t="n"/>
      <c r="P27" s="17">
        <f>IF(C27="","",IF(N27="취소","",IF(M27="환불","환불 확인",IF(M27&lt;&gt;"완료",IF(TODAY()-C27&gt;=3,"입금 독촉","입금 대기"),IF(OR(N27="",N27="접수",N27="제작·준비"),"발송 준비",IF(AND(N27="발송",O27=""),"송장 입력",IF(N27="배송 완료","끝","")))))))</f>
        <v/>
      </c>
      <c r="Q27" s="19" t="n"/>
      <c r="X27">
        <f>IF(L27="","",IF(OR(M27="완료",M27="환불",N27="취소"),"",L27))</f>
        <v/>
      </c>
      <c r="Y27">
        <f>IF(N27="취소","",G27)</f>
        <v/>
      </c>
    </row>
    <row r="28" ht="20" customHeight="1">
      <c r="A28" s="16" t="n">
        <v>18</v>
      </c>
      <c r="B28" s="17">
        <f>IF(C28="","",(YEAR(C28)-2000)*10000+MONTH(C28)*100+DAY(C28)&amp;"-"&amp;A28)</f>
        <v/>
      </c>
      <c r="C28" s="18" t="n"/>
      <c r="D28" s="16" t="n"/>
      <c r="E28" s="16" t="n"/>
      <c r="F28" s="16" t="n"/>
      <c r="G28" s="19" t="n"/>
      <c r="H28" s="19" t="n"/>
      <c r="I28" s="20" t="n"/>
      <c r="J28" s="21" t="n"/>
      <c r="K28" s="22">
        <f>IF(OR(I28="",J28=""),"",IF(N28="취소",0,IF(AND($J$4&lt;&gt;"",I28*J28&gt;=$J$4),0,IF($G$4="",0,$G$4))))</f>
        <v/>
      </c>
      <c r="L28" s="22">
        <f>IF(K28="","",IF(N28="취소",0,I28*J28+K28))</f>
        <v/>
      </c>
      <c r="M28" s="16" t="n"/>
      <c r="N28" s="16" t="n"/>
      <c r="O28" s="19" t="n"/>
      <c r="P28" s="17">
        <f>IF(C28="","",IF(N28="취소","",IF(M28="환불","환불 확인",IF(M28&lt;&gt;"완료",IF(TODAY()-C28&gt;=3,"입금 독촉","입금 대기"),IF(OR(N28="",N28="접수",N28="제작·준비"),"발송 준비",IF(AND(N28="발송",O28=""),"송장 입력",IF(N28="배송 완료","끝","")))))))</f>
        <v/>
      </c>
      <c r="Q28" s="19" t="n"/>
      <c r="X28">
        <f>IF(L28="","",IF(OR(M28="완료",M28="환불",N28="취소"),"",L28))</f>
        <v/>
      </c>
      <c r="Y28">
        <f>IF(N28="취소","",G28)</f>
        <v/>
      </c>
    </row>
    <row r="29" ht="22" customHeight="1">
      <c r="A29" s="4" t="inlineStr">
        <is>
          <t>합   계</t>
        </is>
      </c>
      <c r="B29" s="5" t="n"/>
      <c r="C29" s="5" t="n"/>
      <c r="D29" s="5" t="n"/>
      <c r="E29" s="5" t="n"/>
      <c r="F29" s="5" t="n"/>
      <c r="G29" s="5" t="n"/>
      <c r="H29" s="5" t="n"/>
      <c r="I29" s="23">
        <f>SUM(I11:I28)</f>
        <v/>
      </c>
      <c r="J29" s="24" t="n"/>
      <c r="K29" s="25">
        <f>SUM(K11:K28)</f>
        <v/>
      </c>
      <c r="L29" s="25">
        <f>SUM(L11:L28)</f>
        <v/>
      </c>
      <c r="M29" s="24" t="n"/>
      <c r="N29" s="24" t="n"/>
      <c r="O29" s="24" t="n"/>
      <c r="P29" s="24" t="n"/>
      <c r="Q29" s="24" t="n"/>
    </row>
    <row r="31" ht="22" customHeight="1">
      <c r="A31" s="14" t="inlineStr">
        <is>
          <t>② 상품별 집계 (취소 제외)   ·   상품 이름을 위 목록과 똑같이 적으면 자동 합계</t>
        </is>
      </c>
    </row>
    <row r="32" ht="30" customHeight="1">
      <c r="A32" s="26" t="inlineStr">
        <is>
          <t>상품</t>
        </is>
      </c>
      <c r="B32" s="27" t="n"/>
      <c r="C32" s="27" t="n"/>
      <c r="D32" s="27" t="n"/>
      <c r="E32" s="26" t="inlineStr">
        <is>
          <t>주문 건수</t>
        </is>
      </c>
      <c r="F32" s="27" t="n"/>
      <c r="G32" s="26" t="inlineStr">
        <is>
          <t>판매 수량</t>
        </is>
      </c>
      <c r="H32" s="27" t="n"/>
      <c r="I32" s="26" t="inlineStr">
        <is>
          <t>결제 금액 합계</t>
        </is>
      </c>
      <c r="J32" s="27" t="n"/>
      <c r="K32" s="27" t="n"/>
      <c r="L32" s="26" t="inlineStr">
        <is>
          <t>재고 · 제작 메모</t>
        </is>
      </c>
      <c r="M32" s="27" t="n"/>
      <c r="N32" s="27" t="n"/>
      <c r="O32" s="27" t="n"/>
      <c r="P32" s="27" t="n"/>
      <c r="Q32" s="27" t="n"/>
    </row>
    <row r="33" ht="20" customHeight="1">
      <c r="A33" s="9" t="inlineStr">
        <is>
          <t>뜨개 컵받침</t>
        </is>
      </c>
      <c r="B33" s="7" t="n"/>
      <c r="C33" s="7" t="n"/>
      <c r="D33" s="7" t="n"/>
      <c r="E33" s="28">
        <f>IF(A33="","",COUNTIF($Y$11:$Y$28,A33))</f>
        <v/>
      </c>
      <c r="F33" s="12" t="n"/>
      <c r="G33" s="29">
        <f>IF(A33="","",SUMIF($Y$11:$Y$28,A33,$I$11:$I$28))</f>
        <v/>
      </c>
      <c r="H33" s="12" t="n"/>
      <c r="I33" s="30">
        <f>IF(A33="","",SUMIF($Y$11:$Y$28,A33,$L$11:$L$28))</f>
        <v/>
      </c>
      <c r="J33" s="12" t="n"/>
      <c r="K33" s="12" t="n"/>
      <c r="L33" s="9" t="n"/>
      <c r="M33" s="7" t="n"/>
      <c r="N33" s="7" t="n"/>
      <c r="O33" s="7" t="n"/>
      <c r="P33" s="7" t="n"/>
      <c r="Q33" s="7" t="n"/>
    </row>
    <row r="34" ht="20" customHeight="1">
      <c r="A34" s="9" t="inlineStr">
        <is>
          <t>니트 파우치</t>
        </is>
      </c>
      <c r="B34" s="7" t="n"/>
      <c r="C34" s="7" t="n"/>
      <c r="D34" s="7" t="n"/>
      <c r="E34" s="28">
        <f>IF(A34="","",COUNTIF($Y$11:$Y$28,A34))</f>
        <v/>
      </c>
      <c r="F34" s="12" t="n"/>
      <c r="G34" s="29">
        <f>IF(A34="","",SUMIF($Y$11:$Y$28,A34,$I$11:$I$28))</f>
        <v/>
      </c>
      <c r="H34" s="12" t="n"/>
      <c r="I34" s="30">
        <f>IF(A34="","",SUMIF($Y$11:$Y$28,A34,$L$11:$L$28))</f>
        <v/>
      </c>
      <c r="J34" s="12" t="n"/>
      <c r="K34" s="12" t="n"/>
      <c r="L34" s="9" t="n"/>
      <c r="M34" s="7" t="n"/>
      <c r="N34" s="7" t="n"/>
      <c r="O34" s="7" t="n"/>
      <c r="P34" s="7" t="n"/>
      <c r="Q34" s="7" t="n"/>
    </row>
    <row r="35" ht="20" customHeight="1">
      <c r="A35" s="9" t="inlineStr">
        <is>
          <t>뜨개 가방</t>
        </is>
      </c>
      <c r="B35" s="7" t="n"/>
      <c r="C35" s="7" t="n"/>
      <c r="D35" s="7" t="n"/>
      <c r="E35" s="28">
        <f>IF(A35="","",COUNTIF($Y$11:$Y$28,A35))</f>
        <v/>
      </c>
      <c r="F35" s="12" t="n"/>
      <c r="G35" s="29">
        <f>IF(A35="","",SUMIF($Y$11:$Y$28,A35,$I$11:$I$28))</f>
        <v/>
      </c>
      <c r="H35" s="12" t="n"/>
      <c r="I35" s="30">
        <f>IF(A35="","",SUMIF($Y$11:$Y$28,A35,$L$11:$L$28))</f>
        <v/>
      </c>
      <c r="J35" s="12" t="n"/>
      <c r="K35" s="12" t="n"/>
      <c r="L35" s="9" t="inlineStr">
        <is>
          <t>네이비 실 재고 1개분 남음</t>
        </is>
      </c>
      <c r="M35" s="7" t="n"/>
      <c r="N35" s="7" t="n"/>
      <c r="O35" s="7" t="n"/>
      <c r="P35" s="7" t="n"/>
      <c r="Q35" s="7" t="n"/>
    </row>
    <row r="36" ht="20" customHeight="1">
      <c r="A36" s="9" t="inlineStr">
        <is>
          <t>키링 세트</t>
        </is>
      </c>
      <c r="B36" s="7" t="n"/>
      <c r="C36" s="7" t="n"/>
      <c r="D36" s="7" t="n"/>
      <c r="E36" s="28">
        <f>IF(A36="","",COUNTIF($Y$11:$Y$28,A36))</f>
        <v/>
      </c>
      <c r="F36" s="12" t="n"/>
      <c r="G36" s="29">
        <f>IF(A36="","",SUMIF($Y$11:$Y$28,A36,$I$11:$I$28))</f>
        <v/>
      </c>
      <c r="H36" s="12" t="n"/>
      <c r="I36" s="30">
        <f>IF(A36="","",SUMIF($Y$11:$Y$28,A36,$L$11:$L$28))</f>
        <v/>
      </c>
      <c r="J36" s="12" t="n"/>
      <c r="K36" s="12" t="n"/>
      <c r="L36" s="9" t="n"/>
      <c r="M36" s="7" t="n"/>
      <c r="N36" s="7" t="n"/>
      <c r="O36" s="7" t="n"/>
      <c r="P36" s="7" t="n"/>
      <c r="Q36" s="7" t="n"/>
    </row>
    <row r="37" ht="20" customHeight="1">
      <c r="A37" s="9" t="n"/>
      <c r="B37" s="7" t="n"/>
      <c r="C37" s="7" t="n"/>
      <c r="D37" s="7" t="n"/>
      <c r="E37" s="28">
        <f>IF(A37="","",COUNTIF($Y$11:$Y$28,A37))</f>
        <v/>
      </c>
      <c r="F37" s="12" t="n"/>
      <c r="G37" s="29">
        <f>IF(A37="","",SUMIF($Y$11:$Y$28,A37,$I$11:$I$28))</f>
        <v/>
      </c>
      <c r="H37" s="12" t="n"/>
      <c r="I37" s="30">
        <f>IF(A37="","",SUMIF($Y$11:$Y$28,A37,$L$11:$L$28))</f>
        <v/>
      </c>
      <c r="J37" s="12" t="n"/>
      <c r="K37" s="12" t="n"/>
      <c r="L37" s="9" t="n"/>
      <c r="M37" s="7" t="n"/>
      <c r="N37" s="7" t="n"/>
      <c r="O37" s="7" t="n"/>
      <c r="P37" s="7" t="n"/>
      <c r="Q37" s="7" t="n"/>
    </row>
    <row r="39">
      <c r="A39" s="31" t="inlineStr">
        <is>
          <t>쓰는 법</t>
        </is>
      </c>
    </row>
    <row r="40">
      <c r="A40" s="32" t="inlineStr">
        <is>
          <t>1. 주문이 오면 바로 한 줄. 맨 위에 기본 배송비·무료배송 기준을 적어 두면 배송비와 결제 금액이 계산돼요.</t>
        </is>
      </c>
    </row>
    <row r="41">
      <c r="A41" s="32" t="inlineStr">
        <is>
          <t>2. 입금이 확인되면 '입금'을 완료로, 보내면 배송 단계를 발송으로 바꾸고 송장번호를 적어요.</t>
        </is>
      </c>
    </row>
    <row r="42">
      <c r="A42" s="32" t="inlineStr">
        <is>
          <t>3. '지금 할 일' 칸이 입금 독촉(주문 3일 지남)·발송 준비·송장 입력을 알려 줘요. 매일 아침 이 칸만 보세요.</t>
        </is>
      </c>
    </row>
    <row r="43">
      <c r="A43" s="32" t="inlineStr">
        <is>
          <t>4. 주문자 연락처·주소는 배송에 필요한 만큼만 적고, 거래가 끝나면 정리(삭제)하세요.</t>
        </is>
      </c>
    </row>
  </sheetData>
  <mergeCells count="56">
    <mergeCell ref="A31:Q31"/>
    <mergeCell ref="I32:K32"/>
    <mergeCell ref="A40:Q40"/>
    <mergeCell ref="A9:Q9"/>
    <mergeCell ref="L33:Q33"/>
    <mergeCell ref="A35:D35"/>
    <mergeCell ref="E33:F33"/>
    <mergeCell ref="I37:K37"/>
    <mergeCell ref="G36:H36"/>
    <mergeCell ref="H4:I4"/>
    <mergeCell ref="D7:F7"/>
    <mergeCell ref="L35:Q35"/>
    <mergeCell ref="A1:Q1"/>
    <mergeCell ref="I33:K33"/>
    <mergeCell ref="E35:F35"/>
    <mergeCell ref="G7:H7"/>
    <mergeCell ref="A34:D34"/>
    <mergeCell ref="G37:H37"/>
    <mergeCell ref="I35:K35"/>
    <mergeCell ref="G6:H6"/>
    <mergeCell ref="A41:Q41"/>
    <mergeCell ref="L6:N6"/>
    <mergeCell ref="L34:Q34"/>
    <mergeCell ref="A36:D36"/>
    <mergeCell ref="E34:F34"/>
    <mergeCell ref="G34:H34"/>
    <mergeCell ref="G33:H33"/>
    <mergeCell ref="L36:Q36"/>
    <mergeCell ref="A2:Q2"/>
    <mergeCell ref="O7:Q7"/>
    <mergeCell ref="I34:K34"/>
    <mergeCell ref="E36:F36"/>
    <mergeCell ref="A42:Q42"/>
    <mergeCell ref="I6:K6"/>
    <mergeCell ref="A4:B4"/>
    <mergeCell ref="L7:N7"/>
    <mergeCell ref="G35:H35"/>
    <mergeCell ref="A37:D37"/>
    <mergeCell ref="A29:H29"/>
    <mergeCell ref="O6:Q6"/>
    <mergeCell ref="E32:F32"/>
    <mergeCell ref="L32:Q32"/>
    <mergeCell ref="G32:H32"/>
    <mergeCell ref="I36:K36"/>
    <mergeCell ref="L37:Q37"/>
    <mergeCell ref="A6:C6"/>
    <mergeCell ref="A43:Q43"/>
    <mergeCell ref="C4:E4"/>
    <mergeCell ref="E37:F37"/>
    <mergeCell ref="A33:D33"/>
    <mergeCell ref="K4:L4"/>
    <mergeCell ref="A7:C7"/>
    <mergeCell ref="D6:F6"/>
    <mergeCell ref="A32:D32"/>
    <mergeCell ref="I7:K7"/>
    <mergeCell ref="M4:Q4"/>
  </mergeCells>
  <conditionalFormatting sqref="P11:P28">
    <cfRule type="expression" priority="1" dxfId="0">
      <formula>$P11="입금 독촉"</formula>
    </cfRule>
    <cfRule type="expression" priority="2" dxfId="1">
      <formula>OR($P11="발송 준비",$P11="송장 입력",$P11="환불 확인")</formula>
    </cfRule>
    <cfRule type="expression" priority="3" dxfId="2">
      <formula>$P11="끝"</formula>
    </cfRule>
  </conditionalFormatting>
  <conditionalFormatting sqref="M11:M28">
    <cfRule type="expression" priority="4" dxfId="2">
      <formula>$M11="완료"</formula>
    </cfRule>
  </conditionalFormatting>
  <conditionalFormatting sqref="B11:Q28">
    <cfRule type="expression" priority="5" dxfId="3">
      <formula>$N11="취소"</formula>
    </cfRule>
  </conditionalFormatting>
  <dataValidations count="3">
    <dataValidation sqref="D11:D28" showDropDown="0" showInputMessage="0" showErrorMessage="0" allowBlank="1" type="list">
      <formula1>"인스타 DM,카카오톡,전화,문자,온라인 스토어,현장,기타"</formula1>
    </dataValidation>
    <dataValidation sqref="M11:M28" showDropDown="0" showInputMessage="1" showErrorMessage="0" allowBlank="1" prompt="입금 확인되면 '완료'" type="list">
      <formula1>"대기,완료,환불"</formula1>
    </dataValidation>
    <dataValidation sqref="N11:N28" showDropDown="0" showInputMessage="0" showErrorMessage="0" allowBlank="1" type="list">
      <formula1>"접수,제작·준비,발송,배송 완료,취소"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