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로젝트 일정표" sheetId="1" state="visible" r:id="rId1"/>
    <sheet xmlns:r="http://schemas.openxmlformats.org/officeDocument/2006/relationships" name="작성 예시" sheetId="2" state="visible" r:id="rId2"/>
  </sheets>
  <definedNames>
    <definedName name="_xlnm.Print_Titles" localSheetId="0">'프로젝트 일정표'!$9:$10</definedName>
    <definedName name="_xlnm.Print_Titles" localSheetId="1">'작성 예시'!$9:$10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일&quot;"/>
    <numFmt numFmtId="166" formatCode="0&quot;개&quot;"/>
  </numFmts>
  <fonts count="11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FFFFFF"/>
      <sz val="8"/>
    </font>
    <font>
      <name val="맑은 고딕"/>
      <color rgb="001F2A1F"/>
      <sz val="8"/>
    </font>
    <font>
      <name val="맑은 고딕"/>
      <color rgb="002F7D4F"/>
      <sz val="9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2" fillId="0" borderId="0" applyAlignment="1" pivotButton="0" quotePrefix="0" xfId="0">
      <alignment horizontal="left" vertical="center" wrapText="1"/>
    </xf>
    <xf numFmtId="165" fontId="4" fillId="3" borderId="2" applyAlignment="1" pivotButton="0" quotePrefix="0" xfId="0">
      <alignment horizontal="center" vertical="center" wrapText="1"/>
    </xf>
    <xf numFmtId="166" fontId="5" fillId="3" borderId="2" applyAlignment="1" pivotButton="0" quotePrefix="0" xfId="0">
      <alignment horizontal="center" vertical="center" wrapText="1"/>
    </xf>
    <xf numFmtId="9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right" vertical="center"/>
    </xf>
    <xf numFmtId="0" fontId="8" fillId="3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9" fontId="4" fillId="0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0" fontId="10" fillId="0" borderId="0" pivotButton="0" quotePrefix="0" xfId="0"/>
  </cellXfs>
  <cellStyles count="1">
    <cellStyle name="Normal" xfId="0" builtinId="0" hidden="0"/>
  </cellStyles>
  <dxfs count="7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color rgb="008A9088"/>
      </font>
    </dxf>
    <dxf>
      <font>
        <b val="1"/>
        <color rgb="002F7D4F"/>
      </font>
    </dxf>
    <dxf>
      <font>
        <color rgb="00E57368"/>
      </font>
      <fill>
        <patternFill patternType="solid">
          <fgColor rgb="00E57368"/>
          <bgColor rgb="00E57368"/>
        </patternFill>
      </fill>
    </dxf>
    <dxf>
      <font>
        <color rgb="00CFD3CC"/>
      </font>
      <fill>
        <patternFill patternType="solid">
          <fgColor rgb="00CFD3CC"/>
          <bgColor rgb="00CFD3CC"/>
        </patternFill>
      </fill>
    </dxf>
    <dxf>
      <font>
        <color rgb="006FAF86"/>
      </font>
      <fill>
        <patternFill patternType="solid">
          <fgColor rgb="006FAF86"/>
          <bgColor rgb="006FAF86"/>
        </patternFill>
      </fill>
    </dxf>
    <dxf>
      <fill>
        <patternFill patternType="solid">
          <fgColor rgb="00FFF4C7"/>
          <bgColor rgb="00FFF4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9" customWidth="1" min="2" max="2"/>
    <col width="22" customWidth="1" min="3" max="3"/>
    <col width="8" customWidth="1" min="4" max="4"/>
    <col width="11" customWidth="1" min="5" max="5"/>
    <col width="11" customWidth="1" min="6" max="6"/>
    <col width="7" customWidth="1" min="7" max="7"/>
    <col width="8" customWidth="1" min="8" max="8"/>
    <col width="9" customWidth="1" min="9" max="9"/>
    <col width="10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14" customWidth="1" min="23" max="23"/>
  </cols>
  <sheetData>
    <row r="1" ht="34" customHeight="1">
      <c r="A1" s="1" t="inlineStr">
        <is>
          <t>프 로 젝 트 일 정 표</t>
        </is>
      </c>
    </row>
    <row r="2">
      <c r="A2" s="2" t="inlineStr">
        <is>
          <t>작업마다 시작·종료일을 적으면 기간·일정 상태(지연 등)·12주 막대 일정이 자동으로 그려집니다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</row>
    <row r="4" ht="22" customHeight="1">
      <c r="A4" s="4" t="inlineStr">
        <is>
          <t>프로젝트</t>
        </is>
      </c>
      <c r="B4" s="5" t="n"/>
      <c r="C4" s="6" t="n"/>
      <c r="D4" s="7" t="n"/>
      <c r="E4" s="4" t="inlineStr">
        <is>
          <t>책임자</t>
        </is>
      </c>
      <c r="F4" s="8" t="n"/>
      <c r="G4" s="4" t="inlineStr">
        <is>
          <t>시작일</t>
        </is>
      </c>
      <c r="H4" s="5" t="n"/>
      <c r="I4" s="9" t="n"/>
      <c r="J4" s="7" t="n"/>
      <c r="K4" s="4" t="inlineStr">
        <is>
          <t>목표 종료일</t>
        </is>
      </c>
      <c r="L4" s="5" t="n"/>
      <c r="M4" s="5" t="n"/>
      <c r="N4" s="5" t="n"/>
      <c r="O4" s="5" t="n"/>
      <c r="P4" s="9" t="n"/>
      <c r="Q4" s="7" t="n"/>
      <c r="R4" s="7" t="n"/>
      <c r="S4" s="7" t="n"/>
    </row>
    <row r="5" ht="22" customHeight="1">
      <c r="A5" s="4" t="inlineStr">
        <is>
          <t>기준일</t>
        </is>
      </c>
      <c r="B5" s="5" t="n"/>
      <c r="C5" s="10">
        <f>TODAY()</f>
        <v/>
      </c>
      <c r="D5" s="11" t="n"/>
      <c r="E5" s="12" t="inlineStr">
        <is>
          <t>← 오늘 날짜(자동). 다른 날 기준으로 보려면 날짜를 직접 적어요</t>
        </is>
      </c>
      <c r="K5" s="4" t="inlineStr">
        <is>
          <t>남은 기간</t>
        </is>
      </c>
      <c r="L5" s="5" t="n"/>
      <c r="M5" s="5" t="n"/>
      <c r="N5" s="5" t="n"/>
      <c r="O5" s="5" t="n"/>
      <c r="P5" s="13">
        <f>IF(P4="","",P4-C5)</f>
        <v/>
      </c>
      <c r="Q5" s="11" t="n"/>
      <c r="R5" s="11" t="n"/>
      <c r="S5" s="11" t="n"/>
    </row>
    <row r="7" ht="28" customHeight="1">
      <c r="A7" s="4" t="inlineStr">
        <is>
          <t>전체 작업</t>
        </is>
      </c>
      <c r="B7" s="5" t="n"/>
      <c r="C7" s="14">
        <f>IF(COUNTA(C11:C30)=0,"",COUNTA(C11:C30))</f>
        <v/>
      </c>
      <c r="D7" s="4" t="inlineStr">
        <is>
          <t>완료</t>
        </is>
      </c>
      <c r="E7" s="14">
        <f>IF(C7="","",COUNTIF(J11:J30,"완료"))</f>
        <v/>
      </c>
      <c r="F7" s="4" t="inlineStr">
        <is>
          <t>지연</t>
        </is>
      </c>
      <c r="G7" s="14">
        <f>IF(C7="","",COUNTIF(J11:J30,"지연"))</f>
        <v/>
      </c>
      <c r="H7" s="4" t="inlineStr">
        <is>
          <t>평균 진행률</t>
        </is>
      </c>
      <c r="I7" s="5" t="n"/>
      <c r="J7" s="15">
        <f>IF(C7="","",SUM(H11:H30)/C7)</f>
        <v/>
      </c>
      <c r="K7" s="12" t="inlineStr">
        <is>
          <t>막대: 초록=일정 · 빨강=지연 · 회색=완료 · 노란 칸=이번 주</t>
        </is>
      </c>
    </row>
    <row r="9" ht="24" customHeight="1">
      <c r="A9" s="16" t="inlineStr">
        <is>
          <t>번호</t>
        </is>
      </c>
      <c r="B9" s="16" t="inlineStr">
        <is>
          <t>단계</t>
        </is>
      </c>
      <c r="C9" s="16" t="inlineStr">
        <is>
          <t>작업</t>
        </is>
      </c>
      <c r="D9" s="16" t="inlineStr">
        <is>
          <t>담당</t>
        </is>
      </c>
      <c r="E9" s="16" t="inlineStr">
        <is>
          <t>시작일</t>
        </is>
      </c>
      <c r="F9" s="16" t="inlineStr">
        <is>
          <t>종료일</t>
        </is>
      </c>
      <c r="G9" s="16" t="inlineStr">
        <is>
          <t>기간</t>
        </is>
      </c>
      <c r="H9" s="16" t="inlineStr">
        <is>
          <t>진행률</t>
        </is>
      </c>
      <c r="I9" s="16" t="inlineStr">
        <is>
          <t>상태</t>
        </is>
      </c>
      <c r="J9" s="16" t="inlineStr">
        <is>
          <t>일정 상태</t>
        </is>
      </c>
      <c r="K9" s="17" t="inlineStr">
        <is>
          <t>1주</t>
        </is>
      </c>
      <c r="L9" s="17" t="inlineStr">
        <is>
          <t>2주</t>
        </is>
      </c>
      <c r="M9" s="17" t="inlineStr">
        <is>
          <t>3주</t>
        </is>
      </c>
      <c r="N9" s="17" t="inlineStr">
        <is>
          <t>4주</t>
        </is>
      </c>
      <c r="O9" s="17" t="inlineStr">
        <is>
          <t>5주</t>
        </is>
      </c>
      <c r="P9" s="17" t="inlineStr">
        <is>
          <t>6주</t>
        </is>
      </c>
      <c r="Q9" s="17" t="inlineStr">
        <is>
          <t>7주</t>
        </is>
      </c>
      <c r="R9" s="17" t="inlineStr">
        <is>
          <t>8주</t>
        </is>
      </c>
      <c r="S9" s="17" t="inlineStr">
        <is>
          <t>9주</t>
        </is>
      </c>
      <c r="T9" s="17" t="inlineStr">
        <is>
          <t>10주</t>
        </is>
      </c>
      <c r="U9" s="17" t="inlineStr">
        <is>
          <t>11주</t>
        </is>
      </c>
      <c r="V9" s="17" t="inlineStr">
        <is>
          <t>12주</t>
        </is>
      </c>
      <c r="W9" s="16" t="inlineStr">
        <is>
          <t>메모</t>
        </is>
      </c>
    </row>
    <row r="10">
      <c r="A10" s="18" t="inlineStr">
        <is>
          <t>주 시작일 →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19">
        <f>IF($I$4="","",MONTH($I$4+0)&amp;"/"&amp;DAY($I$4+0))</f>
        <v/>
      </c>
      <c r="L10" s="19">
        <f>IF($I$4="","",MONTH($I$4+7)&amp;"/"&amp;DAY($I$4+7))</f>
        <v/>
      </c>
      <c r="M10" s="19">
        <f>IF($I$4="","",MONTH($I$4+14)&amp;"/"&amp;DAY($I$4+14))</f>
        <v/>
      </c>
      <c r="N10" s="19">
        <f>IF($I$4="","",MONTH($I$4+21)&amp;"/"&amp;DAY($I$4+21))</f>
        <v/>
      </c>
      <c r="O10" s="19">
        <f>IF($I$4="","",MONTH($I$4+28)&amp;"/"&amp;DAY($I$4+28))</f>
        <v/>
      </c>
      <c r="P10" s="19">
        <f>IF($I$4="","",MONTH($I$4+35)&amp;"/"&amp;DAY($I$4+35))</f>
        <v/>
      </c>
      <c r="Q10" s="19">
        <f>IF($I$4="","",MONTH($I$4+42)&amp;"/"&amp;DAY($I$4+42))</f>
        <v/>
      </c>
      <c r="R10" s="19">
        <f>IF($I$4="","",MONTH($I$4+49)&amp;"/"&amp;DAY($I$4+49))</f>
        <v/>
      </c>
      <c r="S10" s="19">
        <f>IF($I$4="","",MONTH($I$4+56)&amp;"/"&amp;DAY($I$4+56))</f>
        <v/>
      </c>
      <c r="T10" s="19">
        <f>IF($I$4="","",MONTH($I$4+63)&amp;"/"&amp;DAY($I$4+63))</f>
        <v/>
      </c>
      <c r="U10" s="19">
        <f>IF($I$4="","",MONTH($I$4+70)&amp;"/"&amp;DAY($I$4+70))</f>
        <v/>
      </c>
      <c r="V10" s="19">
        <f>IF($I$4="","",MONTH($I$4+77)&amp;"/"&amp;DAY($I$4+77))</f>
        <v/>
      </c>
      <c r="W10" s="20" t="n"/>
    </row>
    <row r="11" ht="20" customHeight="1">
      <c r="A11" s="8" t="n">
        <v>1</v>
      </c>
      <c r="B11" s="8" t="n"/>
      <c r="C11" s="6" t="n"/>
      <c r="D11" s="8" t="n"/>
      <c r="E11" s="9" t="n"/>
      <c r="F11" s="9" t="n"/>
      <c r="G11" s="13">
        <f>IF(OR(E11="",F11=""),"",F11-E11+1)</f>
        <v/>
      </c>
      <c r="H11" s="21" t="n"/>
      <c r="I11" s="8" t="n"/>
      <c r="J11" s="22">
        <f>IF(C11="","",IF(I11="보류","보류",IF(OR(I11="완료",H11&gt;=1),"완료",IF(AND(F11&lt;&gt;"",F11&lt;$C$5),"지연",IF(AND(E11&lt;&gt;"",E11&lt;=$C$5),"진행 기간","예정")))))</f>
        <v/>
      </c>
      <c r="K11" s="23">
        <f>IF(OR($E11="",$F11="",$I$4=""),"",IF(AND($E11&lt;=$I$4+6,$F11&gt;=$I$4+0),"■",""))</f>
        <v/>
      </c>
      <c r="L11" s="23">
        <f>IF(OR($E11="",$F11="",$I$4=""),"",IF(AND($E11&lt;=$I$4+13,$F11&gt;=$I$4+7),"■",""))</f>
        <v/>
      </c>
      <c r="M11" s="23">
        <f>IF(OR($E11="",$F11="",$I$4=""),"",IF(AND($E11&lt;=$I$4+20,$F11&gt;=$I$4+14),"■",""))</f>
        <v/>
      </c>
      <c r="N11" s="23">
        <f>IF(OR($E11="",$F11="",$I$4=""),"",IF(AND($E11&lt;=$I$4+27,$F11&gt;=$I$4+21),"■",""))</f>
        <v/>
      </c>
      <c r="O11" s="23">
        <f>IF(OR($E11="",$F11="",$I$4=""),"",IF(AND($E11&lt;=$I$4+34,$F11&gt;=$I$4+28),"■",""))</f>
        <v/>
      </c>
      <c r="P11" s="23">
        <f>IF(OR($E11="",$F11="",$I$4=""),"",IF(AND($E11&lt;=$I$4+41,$F11&gt;=$I$4+35),"■",""))</f>
        <v/>
      </c>
      <c r="Q11" s="23">
        <f>IF(OR($E11="",$F11="",$I$4=""),"",IF(AND($E11&lt;=$I$4+48,$F11&gt;=$I$4+42),"■",""))</f>
        <v/>
      </c>
      <c r="R11" s="23">
        <f>IF(OR($E11="",$F11="",$I$4=""),"",IF(AND($E11&lt;=$I$4+55,$F11&gt;=$I$4+49),"■",""))</f>
        <v/>
      </c>
      <c r="S11" s="23">
        <f>IF(OR($E11="",$F11="",$I$4=""),"",IF(AND($E11&lt;=$I$4+62,$F11&gt;=$I$4+56),"■",""))</f>
        <v/>
      </c>
      <c r="T11" s="23">
        <f>IF(OR($E11="",$F11="",$I$4=""),"",IF(AND($E11&lt;=$I$4+69,$F11&gt;=$I$4+63),"■",""))</f>
        <v/>
      </c>
      <c r="U11" s="23">
        <f>IF(OR($E11="",$F11="",$I$4=""),"",IF(AND($E11&lt;=$I$4+76,$F11&gt;=$I$4+70),"■",""))</f>
        <v/>
      </c>
      <c r="V11" s="23">
        <f>IF(OR($E11="",$F11="",$I$4=""),"",IF(AND($E11&lt;=$I$4+83,$F11&gt;=$I$4+77),"■",""))</f>
        <v/>
      </c>
      <c r="W11" s="6" t="n"/>
    </row>
    <row r="12" ht="20" customHeight="1">
      <c r="A12" s="8" t="n">
        <v>2</v>
      </c>
      <c r="B12" s="8" t="n"/>
      <c r="C12" s="6" t="n"/>
      <c r="D12" s="8" t="n"/>
      <c r="E12" s="9" t="n"/>
      <c r="F12" s="9" t="n"/>
      <c r="G12" s="13">
        <f>IF(OR(E12="",F12=""),"",F12-E12+1)</f>
        <v/>
      </c>
      <c r="H12" s="21" t="n"/>
      <c r="I12" s="8" t="n"/>
      <c r="J12" s="22">
        <f>IF(C12="","",IF(I12="보류","보류",IF(OR(I12="완료",H12&gt;=1),"완료",IF(AND(F12&lt;&gt;"",F12&lt;$C$5),"지연",IF(AND(E12&lt;&gt;"",E12&lt;=$C$5),"진행 기간","예정")))))</f>
        <v/>
      </c>
      <c r="K12" s="23">
        <f>IF(OR($E12="",$F12="",$I$4=""),"",IF(AND($E12&lt;=$I$4+6,$F12&gt;=$I$4+0),"■",""))</f>
        <v/>
      </c>
      <c r="L12" s="23">
        <f>IF(OR($E12="",$F12="",$I$4=""),"",IF(AND($E12&lt;=$I$4+13,$F12&gt;=$I$4+7),"■",""))</f>
        <v/>
      </c>
      <c r="M12" s="23">
        <f>IF(OR($E12="",$F12="",$I$4=""),"",IF(AND($E12&lt;=$I$4+20,$F12&gt;=$I$4+14),"■",""))</f>
        <v/>
      </c>
      <c r="N12" s="23">
        <f>IF(OR($E12="",$F12="",$I$4=""),"",IF(AND($E12&lt;=$I$4+27,$F12&gt;=$I$4+21),"■",""))</f>
        <v/>
      </c>
      <c r="O12" s="23">
        <f>IF(OR($E12="",$F12="",$I$4=""),"",IF(AND($E12&lt;=$I$4+34,$F12&gt;=$I$4+28),"■",""))</f>
        <v/>
      </c>
      <c r="P12" s="23">
        <f>IF(OR($E12="",$F12="",$I$4=""),"",IF(AND($E12&lt;=$I$4+41,$F12&gt;=$I$4+35),"■",""))</f>
        <v/>
      </c>
      <c r="Q12" s="23">
        <f>IF(OR($E12="",$F12="",$I$4=""),"",IF(AND($E12&lt;=$I$4+48,$F12&gt;=$I$4+42),"■",""))</f>
        <v/>
      </c>
      <c r="R12" s="23">
        <f>IF(OR($E12="",$F12="",$I$4=""),"",IF(AND($E12&lt;=$I$4+55,$F12&gt;=$I$4+49),"■",""))</f>
        <v/>
      </c>
      <c r="S12" s="23">
        <f>IF(OR($E12="",$F12="",$I$4=""),"",IF(AND($E12&lt;=$I$4+62,$F12&gt;=$I$4+56),"■",""))</f>
        <v/>
      </c>
      <c r="T12" s="23">
        <f>IF(OR($E12="",$F12="",$I$4=""),"",IF(AND($E12&lt;=$I$4+69,$F12&gt;=$I$4+63),"■",""))</f>
        <v/>
      </c>
      <c r="U12" s="23">
        <f>IF(OR($E12="",$F12="",$I$4=""),"",IF(AND($E12&lt;=$I$4+76,$F12&gt;=$I$4+70),"■",""))</f>
        <v/>
      </c>
      <c r="V12" s="23">
        <f>IF(OR($E12="",$F12="",$I$4=""),"",IF(AND($E12&lt;=$I$4+83,$F12&gt;=$I$4+77),"■",""))</f>
        <v/>
      </c>
      <c r="W12" s="6" t="n"/>
    </row>
    <row r="13" ht="20" customHeight="1">
      <c r="A13" s="8" t="n">
        <v>3</v>
      </c>
      <c r="B13" s="8" t="n"/>
      <c r="C13" s="6" t="n"/>
      <c r="D13" s="8" t="n"/>
      <c r="E13" s="9" t="n"/>
      <c r="F13" s="9" t="n"/>
      <c r="G13" s="13">
        <f>IF(OR(E13="",F13=""),"",F13-E13+1)</f>
        <v/>
      </c>
      <c r="H13" s="21" t="n"/>
      <c r="I13" s="8" t="n"/>
      <c r="J13" s="22">
        <f>IF(C13="","",IF(I13="보류","보류",IF(OR(I13="완료",H13&gt;=1),"완료",IF(AND(F13&lt;&gt;"",F13&lt;$C$5),"지연",IF(AND(E13&lt;&gt;"",E13&lt;=$C$5),"진행 기간","예정")))))</f>
        <v/>
      </c>
      <c r="K13" s="23">
        <f>IF(OR($E13="",$F13="",$I$4=""),"",IF(AND($E13&lt;=$I$4+6,$F13&gt;=$I$4+0),"■",""))</f>
        <v/>
      </c>
      <c r="L13" s="23">
        <f>IF(OR($E13="",$F13="",$I$4=""),"",IF(AND($E13&lt;=$I$4+13,$F13&gt;=$I$4+7),"■",""))</f>
        <v/>
      </c>
      <c r="M13" s="23">
        <f>IF(OR($E13="",$F13="",$I$4=""),"",IF(AND($E13&lt;=$I$4+20,$F13&gt;=$I$4+14),"■",""))</f>
        <v/>
      </c>
      <c r="N13" s="23">
        <f>IF(OR($E13="",$F13="",$I$4=""),"",IF(AND($E13&lt;=$I$4+27,$F13&gt;=$I$4+21),"■",""))</f>
        <v/>
      </c>
      <c r="O13" s="23">
        <f>IF(OR($E13="",$F13="",$I$4=""),"",IF(AND($E13&lt;=$I$4+34,$F13&gt;=$I$4+28),"■",""))</f>
        <v/>
      </c>
      <c r="P13" s="23">
        <f>IF(OR($E13="",$F13="",$I$4=""),"",IF(AND($E13&lt;=$I$4+41,$F13&gt;=$I$4+35),"■",""))</f>
        <v/>
      </c>
      <c r="Q13" s="23">
        <f>IF(OR($E13="",$F13="",$I$4=""),"",IF(AND($E13&lt;=$I$4+48,$F13&gt;=$I$4+42),"■",""))</f>
        <v/>
      </c>
      <c r="R13" s="23">
        <f>IF(OR($E13="",$F13="",$I$4=""),"",IF(AND($E13&lt;=$I$4+55,$F13&gt;=$I$4+49),"■",""))</f>
        <v/>
      </c>
      <c r="S13" s="23">
        <f>IF(OR($E13="",$F13="",$I$4=""),"",IF(AND($E13&lt;=$I$4+62,$F13&gt;=$I$4+56),"■",""))</f>
        <v/>
      </c>
      <c r="T13" s="23">
        <f>IF(OR($E13="",$F13="",$I$4=""),"",IF(AND($E13&lt;=$I$4+69,$F13&gt;=$I$4+63),"■",""))</f>
        <v/>
      </c>
      <c r="U13" s="23">
        <f>IF(OR($E13="",$F13="",$I$4=""),"",IF(AND($E13&lt;=$I$4+76,$F13&gt;=$I$4+70),"■",""))</f>
        <v/>
      </c>
      <c r="V13" s="23">
        <f>IF(OR($E13="",$F13="",$I$4=""),"",IF(AND($E13&lt;=$I$4+83,$F13&gt;=$I$4+77),"■",""))</f>
        <v/>
      </c>
      <c r="W13" s="6" t="n"/>
    </row>
    <row r="14" ht="20" customHeight="1">
      <c r="A14" s="8" t="n">
        <v>4</v>
      </c>
      <c r="B14" s="8" t="n"/>
      <c r="C14" s="6" t="n"/>
      <c r="D14" s="8" t="n"/>
      <c r="E14" s="9" t="n"/>
      <c r="F14" s="9" t="n"/>
      <c r="G14" s="13">
        <f>IF(OR(E14="",F14=""),"",F14-E14+1)</f>
        <v/>
      </c>
      <c r="H14" s="21" t="n"/>
      <c r="I14" s="8" t="n"/>
      <c r="J14" s="22">
        <f>IF(C14="","",IF(I14="보류","보류",IF(OR(I14="완료",H14&gt;=1),"완료",IF(AND(F14&lt;&gt;"",F14&lt;$C$5),"지연",IF(AND(E14&lt;&gt;"",E14&lt;=$C$5),"진행 기간","예정")))))</f>
        <v/>
      </c>
      <c r="K14" s="23">
        <f>IF(OR($E14="",$F14="",$I$4=""),"",IF(AND($E14&lt;=$I$4+6,$F14&gt;=$I$4+0),"■",""))</f>
        <v/>
      </c>
      <c r="L14" s="23">
        <f>IF(OR($E14="",$F14="",$I$4=""),"",IF(AND($E14&lt;=$I$4+13,$F14&gt;=$I$4+7),"■",""))</f>
        <v/>
      </c>
      <c r="M14" s="23">
        <f>IF(OR($E14="",$F14="",$I$4=""),"",IF(AND($E14&lt;=$I$4+20,$F14&gt;=$I$4+14),"■",""))</f>
        <v/>
      </c>
      <c r="N14" s="23">
        <f>IF(OR($E14="",$F14="",$I$4=""),"",IF(AND($E14&lt;=$I$4+27,$F14&gt;=$I$4+21),"■",""))</f>
        <v/>
      </c>
      <c r="O14" s="23">
        <f>IF(OR($E14="",$F14="",$I$4=""),"",IF(AND($E14&lt;=$I$4+34,$F14&gt;=$I$4+28),"■",""))</f>
        <v/>
      </c>
      <c r="P14" s="23">
        <f>IF(OR($E14="",$F14="",$I$4=""),"",IF(AND($E14&lt;=$I$4+41,$F14&gt;=$I$4+35),"■",""))</f>
        <v/>
      </c>
      <c r="Q14" s="23">
        <f>IF(OR($E14="",$F14="",$I$4=""),"",IF(AND($E14&lt;=$I$4+48,$F14&gt;=$I$4+42),"■",""))</f>
        <v/>
      </c>
      <c r="R14" s="23">
        <f>IF(OR($E14="",$F14="",$I$4=""),"",IF(AND($E14&lt;=$I$4+55,$F14&gt;=$I$4+49),"■",""))</f>
        <v/>
      </c>
      <c r="S14" s="23">
        <f>IF(OR($E14="",$F14="",$I$4=""),"",IF(AND($E14&lt;=$I$4+62,$F14&gt;=$I$4+56),"■",""))</f>
        <v/>
      </c>
      <c r="T14" s="23">
        <f>IF(OR($E14="",$F14="",$I$4=""),"",IF(AND($E14&lt;=$I$4+69,$F14&gt;=$I$4+63),"■",""))</f>
        <v/>
      </c>
      <c r="U14" s="23">
        <f>IF(OR($E14="",$F14="",$I$4=""),"",IF(AND($E14&lt;=$I$4+76,$F14&gt;=$I$4+70),"■",""))</f>
        <v/>
      </c>
      <c r="V14" s="23">
        <f>IF(OR($E14="",$F14="",$I$4=""),"",IF(AND($E14&lt;=$I$4+83,$F14&gt;=$I$4+77),"■",""))</f>
        <v/>
      </c>
      <c r="W14" s="6" t="n"/>
    </row>
    <row r="15" ht="20" customHeight="1">
      <c r="A15" s="8" t="n">
        <v>5</v>
      </c>
      <c r="B15" s="8" t="n"/>
      <c r="C15" s="6" t="n"/>
      <c r="D15" s="8" t="n"/>
      <c r="E15" s="9" t="n"/>
      <c r="F15" s="9" t="n"/>
      <c r="G15" s="13">
        <f>IF(OR(E15="",F15=""),"",F15-E15+1)</f>
        <v/>
      </c>
      <c r="H15" s="21" t="n"/>
      <c r="I15" s="8" t="n"/>
      <c r="J15" s="22">
        <f>IF(C15="","",IF(I15="보류","보류",IF(OR(I15="완료",H15&gt;=1),"완료",IF(AND(F15&lt;&gt;"",F15&lt;$C$5),"지연",IF(AND(E15&lt;&gt;"",E15&lt;=$C$5),"진행 기간","예정")))))</f>
        <v/>
      </c>
      <c r="K15" s="23">
        <f>IF(OR($E15="",$F15="",$I$4=""),"",IF(AND($E15&lt;=$I$4+6,$F15&gt;=$I$4+0),"■",""))</f>
        <v/>
      </c>
      <c r="L15" s="23">
        <f>IF(OR($E15="",$F15="",$I$4=""),"",IF(AND($E15&lt;=$I$4+13,$F15&gt;=$I$4+7),"■",""))</f>
        <v/>
      </c>
      <c r="M15" s="23">
        <f>IF(OR($E15="",$F15="",$I$4=""),"",IF(AND($E15&lt;=$I$4+20,$F15&gt;=$I$4+14),"■",""))</f>
        <v/>
      </c>
      <c r="N15" s="23">
        <f>IF(OR($E15="",$F15="",$I$4=""),"",IF(AND($E15&lt;=$I$4+27,$F15&gt;=$I$4+21),"■",""))</f>
        <v/>
      </c>
      <c r="O15" s="23">
        <f>IF(OR($E15="",$F15="",$I$4=""),"",IF(AND($E15&lt;=$I$4+34,$F15&gt;=$I$4+28),"■",""))</f>
        <v/>
      </c>
      <c r="P15" s="23">
        <f>IF(OR($E15="",$F15="",$I$4=""),"",IF(AND($E15&lt;=$I$4+41,$F15&gt;=$I$4+35),"■",""))</f>
        <v/>
      </c>
      <c r="Q15" s="23">
        <f>IF(OR($E15="",$F15="",$I$4=""),"",IF(AND($E15&lt;=$I$4+48,$F15&gt;=$I$4+42),"■",""))</f>
        <v/>
      </c>
      <c r="R15" s="23">
        <f>IF(OR($E15="",$F15="",$I$4=""),"",IF(AND($E15&lt;=$I$4+55,$F15&gt;=$I$4+49),"■",""))</f>
        <v/>
      </c>
      <c r="S15" s="23">
        <f>IF(OR($E15="",$F15="",$I$4=""),"",IF(AND($E15&lt;=$I$4+62,$F15&gt;=$I$4+56),"■",""))</f>
        <v/>
      </c>
      <c r="T15" s="23">
        <f>IF(OR($E15="",$F15="",$I$4=""),"",IF(AND($E15&lt;=$I$4+69,$F15&gt;=$I$4+63),"■",""))</f>
        <v/>
      </c>
      <c r="U15" s="23">
        <f>IF(OR($E15="",$F15="",$I$4=""),"",IF(AND($E15&lt;=$I$4+76,$F15&gt;=$I$4+70),"■",""))</f>
        <v/>
      </c>
      <c r="V15" s="23">
        <f>IF(OR($E15="",$F15="",$I$4=""),"",IF(AND($E15&lt;=$I$4+83,$F15&gt;=$I$4+77),"■",""))</f>
        <v/>
      </c>
      <c r="W15" s="6" t="n"/>
    </row>
    <row r="16" ht="20" customHeight="1">
      <c r="A16" s="8" t="n">
        <v>6</v>
      </c>
      <c r="B16" s="8" t="n"/>
      <c r="C16" s="6" t="n"/>
      <c r="D16" s="8" t="n"/>
      <c r="E16" s="9" t="n"/>
      <c r="F16" s="9" t="n"/>
      <c r="G16" s="13">
        <f>IF(OR(E16="",F16=""),"",F16-E16+1)</f>
        <v/>
      </c>
      <c r="H16" s="21" t="n"/>
      <c r="I16" s="8" t="n"/>
      <c r="J16" s="22">
        <f>IF(C16="","",IF(I16="보류","보류",IF(OR(I16="완료",H16&gt;=1),"완료",IF(AND(F16&lt;&gt;"",F16&lt;$C$5),"지연",IF(AND(E16&lt;&gt;"",E16&lt;=$C$5),"진행 기간","예정")))))</f>
        <v/>
      </c>
      <c r="K16" s="23">
        <f>IF(OR($E16="",$F16="",$I$4=""),"",IF(AND($E16&lt;=$I$4+6,$F16&gt;=$I$4+0),"■",""))</f>
        <v/>
      </c>
      <c r="L16" s="23">
        <f>IF(OR($E16="",$F16="",$I$4=""),"",IF(AND($E16&lt;=$I$4+13,$F16&gt;=$I$4+7),"■",""))</f>
        <v/>
      </c>
      <c r="M16" s="23">
        <f>IF(OR($E16="",$F16="",$I$4=""),"",IF(AND($E16&lt;=$I$4+20,$F16&gt;=$I$4+14),"■",""))</f>
        <v/>
      </c>
      <c r="N16" s="23">
        <f>IF(OR($E16="",$F16="",$I$4=""),"",IF(AND($E16&lt;=$I$4+27,$F16&gt;=$I$4+21),"■",""))</f>
        <v/>
      </c>
      <c r="O16" s="23">
        <f>IF(OR($E16="",$F16="",$I$4=""),"",IF(AND($E16&lt;=$I$4+34,$F16&gt;=$I$4+28),"■",""))</f>
        <v/>
      </c>
      <c r="P16" s="23">
        <f>IF(OR($E16="",$F16="",$I$4=""),"",IF(AND($E16&lt;=$I$4+41,$F16&gt;=$I$4+35),"■",""))</f>
        <v/>
      </c>
      <c r="Q16" s="23">
        <f>IF(OR($E16="",$F16="",$I$4=""),"",IF(AND($E16&lt;=$I$4+48,$F16&gt;=$I$4+42),"■",""))</f>
        <v/>
      </c>
      <c r="R16" s="23">
        <f>IF(OR($E16="",$F16="",$I$4=""),"",IF(AND($E16&lt;=$I$4+55,$F16&gt;=$I$4+49),"■",""))</f>
        <v/>
      </c>
      <c r="S16" s="23">
        <f>IF(OR($E16="",$F16="",$I$4=""),"",IF(AND($E16&lt;=$I$4+62,$F16&gt;=$I$4+56),"■",""))</f>
        <v/>
      </c>
      <c r="T16" s="23">
        <f>IF(OR($E16="",$F16="",$I$4=""),"",IF(AND($E16&lt;=$I$4+69,$F16&gt;=$I$4+63),"■",""))</f>
        <v/>
      </c>
      <c r="U16" s="23">
        <f>IF(OR($E16="",$F16="",$I$4=""),"",IF(AND($E16&lt;=$I$4+76,$F16&gt;=$I$4+70),"■",""))</f>
        <v/>
      </c>
      <c r="V16" s="23">
        <f>IF(OR($E16="",$F16="",$I$4=""),"",IF(AND($E16&lt;=$I$4+83,$F16&gt;=$I$4+77),"■",""))</f>
        <v/>
      </c>
      <c r="W16" s="6" t="n"/>
    </row>
    <row r="17" ht="20" customHeight="1">
      <c r="A17" s="8" t="n">
        <v>7</v>
      </c>
      <c r="B17" s="8" t="n"/>
      <c r="C17" s="6" t="n"/>
      <c r="D17" s="8" t="n"/>
      <c r="E17" s="9" t="n"/>
      <c r="F17" s="9" t="n"/>
      <c r="G17" s="13">
        <f>IF(OR(E17="",F17=""),"",F17-E17+1)</f>
        <v/>
      </c>
      <c r="H17" s="21" t="n"/>
      <c r="I17" s="8" t="n"/>
      <c r="J17" s="22">
        <f>IF(C17="","",IF(I17="보류","보류",IF(OR(I17="완료",H17&gt;=1),"완료",IF(AND(F17&lt;&gt;"",F17&lt;$C$5),"지연",IF(AND(E17&lt;&gt;"",E17&lt;=$C$5),"진행 기간","예정")))))</f>
        <v/>
      </c>
      <c r="K17" s="23">
        <f>IF(OR($E17="",$F17="",$I$4=""),"",IF(AND($E17&lt;=$I$4+6,$F17&gt;=$I$4+0),"■",""))</f>
        <v/>
      </c>
      <c r="L17" s="23">
        <f>IF(OR($E17="",$F17="",$I$4=""),"",IF(AND($E17&lt;=$I$4+13,$F17&gt;=$I$4+7),"■",""))</f>
        <v/>
      </c>
      <c r="M17" s="23">
        <f>IF(OR($E17="",$F17="",$I$4=""),"",IF(AND($E17&lt;=$I$4+20,$F17&gt;=$I$4+14),"■",""))</f>
        <v/>
      </c>
      <c r="N17" s="23">
        <f>IF(OR($E17="",$F17="",$I$4=""),"",IF(AND($E17&lt;=$I$4+27,$F17&gt;=$I$4+21),"■",""))</f>
        <v/>
      </c>
      <c r="O17" s="23">
        <f>IF(OR($E17="",$F17="",$I$4=""),"",IF(AND($E17&lt;=$I$4+34,$F17&gt;=$I$4+28),"■",""))</f>
        <v/>
      </c>
      <c r="P17" s="23">
        <f>IF(OR($E17="",$F17="",$I$4=""),"",IF(AND($E17&lt;=$I$4+41,$F17&gt;=$I$4+35),"■",""))</f>
        <v/>
      </c>
      <c r="Q17" s="23">
        <f>IF(OR($E17="",$F17="",$I$4=""),"",IF(AND($E17&lt;=$I$4+48,$F17&gt;=$I$4+42),"■",""))</f>
        <v/>
      </c>
      <c r="R17" s="23">
        <f>IF(OR($E17="",$F17="",$I$4=""),"",IF(AND($E17&lt;=$I$4+55,$F17&gt;=$I$4+49),"■",""))</f>
        <v/>
      </c>
      <c r="S17" s="23">
        <f>IF(OR($E17="",$F17="",$I$4=""),"",IF(AND($E17&lt;=$I$4+62,$F17&gt;=$I$4+56),"■",""))</f>
        <v/>
      </c>
      <c r="T17" s="23">
        <f>IF(OR($E17="",$F17="",$I$4=""),"",IF(AND($E17&lt;=$I$4+69,$F17&gt;=$I$4+63),"■",""))</f>
        <v/>
      </c>
      <c r="U17" s="23">
        <f>IF(OR($E17="",$F17="",$I$4=""),"",IF(AND($E17&lt;=$I$4+76,$F17&gt;=$I$4+70),"■",""))</f>
        <v/>
      </c>
      <c r="V17" s="23">
        <f>IF(OR($E17="",$F17="",$I$4=""),"",IF(AND($E17&lt;=$I$4+83,$F17&gt;=$I$4+77),"■",""))</f>
        <v/>
      </c>
      <c r="W17" s="6" t="n"/>
    </row>
    <row r="18" ht="20" customHeight="1">
      <c r="A18" s="8" t="n">
        <v>8</v>
      </c>
      <c r="B18" s="8" t="n"/>
      <c r="C18" s="6" t="n"/>
      <c r="D18" s="8" t="n"/>
      <c r="E18" s="9" t="n"/>
      <c r="F18" s="9" t="n"/>
      <c r="G18" s="13">
        <f>IF(OR(E18="",F18=""),"",F18-E18+1)</f>
        <v/>
      </c>
      <c r="H18" s="21" t="n"/>
      <c r="I18" s="8" t="n"/>
      <c r="J18" s="22">
        <f>IF(C18="","",IF(I18="보류","보류",IF(OR(I18="완료",H18&gt;=1),"완료",IF(AND(F18&lt;&gt;"",F18&lt;$C$5),"지연",IF(AND(E18&lt;&gt;"",E18&lt;=$C$5),"진행 기간","예정")))))</f>
        <v/>
      </c>
      <c r="K18" s="23">
        <f>IF(OR($E18="",$F18="",$I$4=""),"",IF(AND($E18&lt;=$I$4+6,$F18&gt;=$I$4+0),"■",""))</f>
        <v/>
      </c>
      <c r="L18" s="23">
        <f>IF(OR($E18="",$F18="",$I$4=""),"",IF(AND($E18&lt;=$I$4+13,$F18&gt;=$I$4+7),"■",""))</f>
        <v/>
      </c>
      <c r="M18" s="23">
        <f>IF(OR($E18="",$F18="",$I$4=""),"",IF(AND($E18&lt;=$I$4+20,$F18&gt;=$I$4+14),"■",""))</f>
        <v/>
      </c>
      <c r="N18" s="23">
        <f>IF(OR($E18="",$F18="",$I$4=""),"",IF(AND($E18&lt;=$I$4+27,$F18&gt;=$I$4+21),"■",""))</f>
        <v/>
      </c>
      <c r="O18" s="23">
        <f>IF(OR($E18="",$F18="",$I$4=""),"",IF(AND($E18&lt;=$I$4+34,$F18&gt;=$I$4+28),"■",""))</f>
        <v/>
      </c>
      <c r="P18" s="23">
        <f>IF(OR($E18="",$F18="",$I$4=""),"",IF(AND($E18&lt;=$I$4+41,$F18&gt;=$I$4+35),"■",""))</f>
        <v/>
      </c>
      <c r="Q18" s="23">
        <f>IF(OR($E18="",$F18="",$I$4=""),"",IF(AND($E18&lt;=$I$4+48,$F18&gt;=$I$4+42),"■",""))</f>
        <v/>
      </c>
      <c r="R18" s="23">
        <f>IF(OR($E18="",$F18="",$I$4=""),"",IF(AND($E18&lt;=$I$4+55,$F18&gt;=$I$4+49),"■",""))</f>
        <v/>
      </c>
      <c r="S18" s="23">
        <f>IF(OR($E18="",$F18="",$I$4=""),"",IF(AND($E18&lt;=$I$4+62,$F18&gt;=$I$4+56),"■",""))</f>
        <v/>
      </c>
      <c r="T18" s="23">
        <f>IF(OR($E18="",$F18="",$I$4=""),"",IF(AND($E18&lt;=$I$4+69,$F18&gt;=$I$4+63),"■",""))</f>
        <v/>
      </c>
      <c r="U18" s="23">
        <f>IF(OR($E18="",$F18="",$I$4=""),"",IF(AND($E18&lt;=$I$4+76,$F18&gt;=$I$4+70),"■",""))</f>
        <v/>
      </c>
      <c r="V18" s="23">
        <f>IF(OR($E18="",$F18="",$I$4=""),"",IF(AND($E18&lt;=$I$4+83,$F18&gt;=$I$4+77),"■",""))</f>
        <v/>
      </c>
      <c r="W18" s="6" t="n"/>
    </row>
    <row r="19" ht="20" customHeight="1">
      <c r="A19" s="8" t="n">
        <v>9</v>
      </c>
      <c r="B19" s="8" t="n"/>
      <c r="C19" s="6" t="n"/>
      <c r="D19" s="8" t="n"/>
      <c r="E19" s="9" t="n"/>
      <c r="F19" s="9" t="n"/>
      <c r="G19" s="13">
        <f>IF(OR(E19="",F19=""),"",F19-E19+1)</f>
        <v/>
      </c>
      <c r="H19" s="21" t="n"/>
      <c r="I19" s="8" t="n"/>
      <c r="J19" s="22">
        <f>IF(C19="","",IF(I19="보류","보류",IF(OR(I19="완료",H19&gt;=1),"완료",IF(AND(F19&lt;&gt;"",F19&lt;$C$5),"지연",IF(AND(E19&lt;&gt;"",E19&lt;=$C$5),"진행 기간","예정")))))</f>
        <v/>
      </c>
      <c r="K19" s="23">
        <f>IF(OR($E19="",$F19="",$I$4=""),"",IF(AND($E19&lt;=$I$4+6,$F19&gt;=$I$4+0),"■",""))</f>
        <v/>
      </c>
      <c r="L19" s="23">
        <f>IF(OR($E19="",$F19="",$I$4=""),"",IF(AND($E19&lt;=$I$4+13,$F19&gt;=$I$4+7),"■",""))</f>
        <v/>
      </c>
      <c r="M19" s="23">
        <f>IF(OR($E19="",$F19="",$I$4=""),"",IF(AND($E19&lt;=$I$4+20,$F19&gt;=$I$4+14),"■",""))</f>
        <v/>
      </c>
      <c r="N19" s="23">
        <f>IF(OR($E19="",$F19="",$I$4=""),"",IF(AND($E19&lt;=$I$4+27,$F19&gt;=$I$4+21),"■",""))</f>
        <v/>
      </c>
      <c r="O19" s="23">
        <f>IF(OR($E19="",$F19="",$I$4=""),"",IF(AND($E19&lt;=$I$4+34,$F19&gt;=$I$4+28),"■",""))</f>
        <v/>
      </c>
      <c r="P19" s="23">
        <f>IF(OR($E19="",$F19="",$I$4=""),"",IF(AND($E19&lt;=$I$4+41,$F19&gt;=$I$4+35),"■",""))</f>
        <v/>
      </c>
      <c r="Q19" s="23">
        <f>IF(OR($E19="",$F19="",$I$4=""),"",IF(AND($E19&lt;=$I$4+48,$F19&gt;=$I$4+42),"■",""))</f>
        <v/>
      </c>
      <c r="R19" s="23">
        <f>IF(OR($E19="",$F19="",$I$4=""),"",IF(AND($E19&lt;=$I$4+55,$F19&gt;=$I$4+49),"■",""))</f>
        <v/>
      </c>
      <c r="S19" s="23">
        <f>IF(OR($E19="",$F19="",$I$4=""),"",IF(AND($E19&lt;=$I$4+62,$F19&gt;=$I$4+56),"■",""))</f>
        <v/>
      </c>
      <c r="T19" s="23">
        <f>IF(OR($E19="",$F19="",$I$4=""),"",IF(AND($E19&lt;=$I$4+69,$F19&gt;=$I$4+63),"■",""))</f>
        <v/>
      </c>
      <c r="U19" s="23">
        <f>IF(OR($E19="",$F19="",$I$4=""),"",IF(AND($E19&lt;=$I$4+76,$F19&gt;=$I$4+70),"■",""))</f>
        <v/>
      </c>
      <c r="V19" s="23">
        <f>IF(OR($E19="",$F19="",$I$4=""),"",IF(AND($E19&lt;=$I$4+83,$F19&gt;=$I$4+77),"■",""))</f>
        <v/>
      </c>
      <c r="W19" s="6" t="n"/>
    </row>
    <row r="20" ht="20" customHeight="1">
      <c r="A20" s="8" t="n">
        <v>10</v>
      </c>
      <c r="B20" s="8" t="n"/>
      <c r="C20" s="6" t="n"/>
      <c r="D20" s="8" t="n"/>
      <c r="E20" s="9" t="n"/>
      <c r="F20" s="9" t="n"/>
      <c r="G20" s="13">
        <f>IF(OR(E20="",F20=""),"",F20-E20+1)</f>
        <v/>
      </c>
      <c r="H20" s="21" t="n"/>
      <c r="I20" s="8" t="n"/>
      <c r="J20" s="22">
        <f>IF(C20="","",IF(I20="보류","보류",IF(OR(I20="완료",H20&gt;=1),"완료",IF(AND(F20&lt;&gt;"",F20&lt;$C$5),"지연",IF(AND(E20&lt;&gt;"",E20&lt;=$C$5),"진행 기간","예정")))))</f>
        <v/>
      </c>
      <c r="K20" s="23">
        <f>IF(OR($E20="",$F20="",$I$4=""),"",IF(AND($E20&lt;=$I$4+6,$F20&gt;=$I$4+0),"■",""))</f>
        <v/>
      </c>
      <c r="L20" s="23">
        <f>IF(OR($E20="",$F20="",$I$4=""),"",IF(AND($E20&lt;=$I$4+13,$F20&gt;=$I$4+7),"■",""))</f>
        <v/>
      </c>
      <c r="M20" s="23">
        <f>IF(OR($E20="",$F20="",$I$4=""),"",IF(AND($E20&lt;=$I$4+20,$F20&gt;=$I$4+14),"■",""))</f>
        <v/>
      </c>
      <c r="N20" s="23">
        <f>IF(OR($E20="",$F20="",$I$4=""),"",IF(AND($E20&lt;=$I$4+27,$F20&gt;=$I$4+21),"■",""))</f>
        <v/>
      </c>
      <c r="O20" s="23">
        <f>IF(OR($E20="",$F20="",$I$4=""),"",IF(AND($E20&lt;=$I$4+34,$F20&gt;=$I$4+28),"■",""))</f>
        <v/>
      </c>
      <c r="P20" s="23">
        <f>IF(OR($E20="",$F20="",$I$4=""),"",IF(AND($E20&lt;=$I$4+41,$F20&gt;=$I$4+35),"■",""))</f>
        <v/>
      </c>
      <c r="Q20" s="23">
        <f>IF(OR($E20="",$F20="",$I$4=""),"",IF(AND($E20&lt;=$I$4+48,$F20&gt;=$I$4+42),"■",""))</f>
        <v/>
      </c>
      <c r="R20" s="23">
        <f>IF(OR($E20="",$F20="",$I$4=""),"",IF(AND($E20&lt;=$I$4+55,$F20&gt;=$I$4+49),"■",""))</f>
        <v/>
      </c>
      <c r="S20" s="23">
        <f>IF(OR($E20="",$F20="",$I$4=""),"",IF(AND($E20&lt;=$I$4+62,$F20&gt;=$I$4+56),"■",""))</f>
        <v/>
      </c>
      <c r="T20" s="23">
        <f>IF(OR($E20="",$F20="",$I$4=""),"",IF(AND($E20&lt;=$I$4+69,$F20&gt;=$I$4+63),"■",""))</f>
        <v/>
      </c>
      <c r="U20" s="23">
        <f>IF(OR($E20="",$F20="",$I$4=""),"",IF(AND($E20&lt;=$I$4+76,$F20&gt;=$I$4+70),"■",""))</f>
        <v/>
      </c>
      <c r="V20" s="23">
        <f>IF(OR($E20="",$F20="",$I$4=""),"",IF(AND($E20&lt;=$I$4+83,$F20&gt;=$I$4+77),"■",""))</f>
        <v/>
      </c>
      <c r="W20" s="6" t="n"/>
    </row>
    <row r="21" ht="20" customHeight="1">
      <c r="A21" s="8" t="n">
        <v>11</v>
      </c>
      <c r="B21" s="8" t="n"/>
      <c r="C21" s="6" t="n"/>
      <c r="D21" s="8" t="n"/>
      <c r="E21" s="9" t="n"/>
      <c r="F21" s="9" t="n"/>
      <c r="G21" s="13">
        <f>IF(OR(E21="",F21=""),"",F21-E21+1)</f>
        <v/>
      </c>
      <c r="H21" s="21" t="n"/>
      <c r="I21" s="8" t="n"/>
      <c r="J21" s="22">
        <f>IF(C21="","",IF(I21="보류","보류",IF(OR(I21="완료",H21&gt;=1),"완료",IF(AND(F21&lt;&gt;"",F21&lt;$C$5),"지연",IF(AND(E21&lt;&gt;"",E21&lt;=$C$5),"진행 기간","예정")))))</f>
        <v/>
      </c>
      <c r="K21" s="23">
        <f>IF(OR($E21="",$F21="",$I$4=""),"",IF(AND($E21&lt;=$I$4+6,$F21&gt;=$I$4+0),"■",""))</f>
        <v/>
      </c>
      <c r="L21" s="23">
        <f>IF(OR($E21="",$F21="",$I$4=""),"",IF(AND($E21&lt;=$I$4+13,$F21&gt;=$I$4+7),"■",""))</f>
        <v/>
      </c>
      <c r="M21" s="23">
        <f>IF(OR($E21="",$F21="",$I$4=""),"",IF(AND($E21&lt;=$I$4+20,$F21&gt;=$I$4+14),"■",""))</f>
        <v/>
      </c>
      <c r="N21" s="23">
        <f>IF(OR($E21="",$F21="",$I$4=""),"",IF(AND($E21&lt;=$I$4+27,$F21&gt;=$I$4+21),"■",""))</f>
        <v/>
      </c>
      <c r="O21" s="23">
        <f>IF(OR($E21="",$F21="",$I$4=""),"",IF(AND($E21&lt;=$I$4+34,$F21&gt;=$I$4+28),"■",""))</f>
        <v/>
      </c>
      <c r="P21" s="23">
        <f>IF(OR($E21="",$F21="",$I$4=""),"",IF(AND($E21&lt;=$I$4+41,$F21&gt;=$I$4+35),"■",""))</f>
        <v/>
      </c>
      <c r="Q21" s="23">
        <f>IF(OR($E21="",$F21="",$I$4=""),"",IF(AND($E21&lt;=$I$4+48,$F21&gt;=$I$4+42),"■",""))</f>
        <v/>
      </c>
      <c r="R21" s="23">
        <f>IF(OR($E21="",$F21="",$I$4=""),"",IF(AND($E21&lt;=$I$4+55,$F21&gt;=$I$4+49),"■",""))</f>
        <v/>
      </c>
      <c r="S21" s="23">
        <f>IF(OR($E21="",$F21="",$I$4=""),"",IF(AND($E21&lt;=$I$4+62,$F21&gt;=$I$4+56),"■",""))</f>
        <v/>
      </c>
      <c r="T21" s="23">
        <f>IF(OR($E21="",$F21="",$I$4=""),"",IF(AND($E21&lt;=$I$4+69,$F21&gt;=$I$4+63),"■",""))</f>
        <v/>
      </c>
      <c r="U21" s="23">
        <f>IF(OR($E21="",$F21="",$I$4=""),"",IF(AND($E21&lt;=$I$4+76,$F21&gt;=$I$4+70),"■",""))</f>
        <v/>
      </c>
      <c r="V21" s="23">
        <f>IF(OR($E21="",$F21="",$I$4=""),"",IF(AND($E21&lt;=$I$4+83,$F21&gt;=$I$4+77),"■",""))</f>
        <v/>
      </c>
      <c r="W21" s="6" t="n"/>
    </row>
    <row r="22" ht="20" customHeight="1">
      <c r="A22" s="8" t="n">
        <v>12</v>
      </c>
      <c r="B22" s="8" t="n"/>
      <c r="C22" s="6" t="n"/>
      <c r="D22" s="8" t="n"/>
      <c r="E22" s="9" t="n"/>
      <c r="F22" s="9" t="n"/>
      <c r="G22" s="13">
        <f>IF(OR(E22="",F22=""),"",F22-E22+1)</f>
        <v/>
      </c>
      <c r="H22" s="21" t="n"/>
      <c r="I22" s="8" t="n"/>
      <c r="J22" s="22">
        <f>IF(C22="","",IF(I22="보류","보류",IF(OR(I22="완료",H22&gt;=1),"완료",IF(AND(F22&lt;&gt;"",F22&lt;$C$5),"지연",IF(AND(E22&lt;&gt;"",E22&lt;=$C$5),"진행 기간","예정")))))</f>
        <v/>
      </c>
      <c r="K22" s="23">
        <f>IF(OR($E22="",$F22="",$I$4=""),"",IF(AND($E22&lt;=$I$4+6,$F22&gt;=$I$4+0),"■",""))</f>
        <v/>
      </c>
      <c r="L22" s="23">
        <f>IF(OR($E22="",$F22="",$I$4=""),"",IF(AND($E22&lt;=$I$4+13,$F22&gt;=$I$4+7),"■",""))</f>
        <v/>
      </c>
      <c r="M22" s="23">
        <f>IF(OR($E22="",$F22="",$I$4=""),"",IF(AND($E22&lt;=$I$4+20,$F22&gt;=$I$4+14),"■",""))</f>
        <v/>
      </c>
      <c r="N22" s="23">
        <f>IF(OR($E22="",$F22="",$I$4=""),"",IF(AND($E22&lt;=$I$4+27,$F22&gt;=$I$4+21),"■",""))</f>
        <v/>
      </c>
      <c r="O22" s="23">
        <f>IF(OR($E22="",$F22="",$I$4=""),"",IF(AND($E22&lt;=$I$4+34,$F22&gt;=$I$4+28),"■",""))</f>
        <v/>
      </c>
      <c r="P22" s="23">
        <f>IF(OR($E22="",$F22="",$I$4=""),"",IF(AND($E22&lt;=$I$4+41,$F22&gt;=$I$4+35),"■",""))</f>
        <v/>
      </c>
      <c r="Q22" s="23">
        <f>IF(OR($E22="",$F22="",$I$4=""),"",IF(AND($E22&lt;=$I$4+48,$F22&gt;=$I$4+42),"■",""))</f>
        <v/>
      </c>
      <c r="R22" s="23">
        <f>IF(OR($E22="",$F22="",$I$4=""),"",IF(AND($E22&lt;=$I$4+55,$F22&gt;=$I$4+49),"■",""))</f>
        <v/>
      </c>
      <c r="S22" s="23">
        <f>IF(OR($E22="",$F22="",$I$4=""),"",IF(AND($E22&lt;=$I$4+62,$F22&gt;=$I$4+56),"■",""))</f>
        <v/>
      </c>
      <c r="T22" s="23">
        <f>IF(OR($E22="",$F22="",$I$4=""),"",IF(AND($E22&lt;=$I$4+69,$F22&gt;=$I$4+63),"■",""))</f>
        <v/>
      </c>
      <c r="U22" s="23">
        <f>IF(OR($E22="",$F22="",$I$4=""),"",IF(AND($E22&lt;=$I$4+76,$F22&gt;=$I$4+70),"■",""))</f>
        <v/>
      </c>
      <c r="V22" s="23">
        <f>IF(OR($E22="",$F22="",$I$4=""),"",IF(AND($E22&lt;=$I$4+83,$F22&gt;=$I$4+77),"■",""))</f>
        <v/>
      </c>
      <c r="W22" s="6" t="n"/>
    </row>
    <row r="23" ht="20" customHeight="1">
      <c r="A23" s="8" t="n">
        <v>13</v>
      </c>
      <c r="B23" s="8" t="n"/>
      <c r="C23" s="6" t="n"/>
      <c r="D23" s="8" t="n"/>
      <c r="E23" s="9" t="n"/>
      <c r="F23" s="9" t="n"/>
      <c r="G23" s="13">
        <f>IF(OR(E23="",F23=""),"",F23-E23+1)</f>
        <v/>
      </c>
      <c r="H23" s="21" t="n"/>
      <c r="I23" s="8" t="n"/>
      <c r="J23" s="22">
        <f>IF(C23="","",IF(I23="보류","보류",IF(OR(I23="완료",H23&gt;=1),"완료",IF(AND(F23&lt;&gt;"",F23&lt;$C$5),"지연",IF(AND(E23&lt;&gt;"",E23&lt;=$C$5),"진행 기간","예정")))))</f>
        <v/>
      </c>
      <c r="K23" s="23">
        <f>IF(OR($E23="",$F23="",$I$4=""),"",IF(AND($E23&lt;=$I$4+6,$F23&gt;=$I$4+0),"■",""))</f>
        <v/>
      </c>
      <c r="L23" s="23">
        <f>IF(OR($E23="",$F23="",$I$4=""),"",IF(AND($E23&lt;=$I$4+13,$F23&gt;=$I$4+7),"■",""))</f>
        <v/>
      </c>
      <c r="M23" s="23">
        <f>IF(OR($E23="",$F23="",$I$4=""),"",IF(AND($E23&lt;=$I$4+20,$F23&gt;=$I$4+14),"■",""))</f>
        <v/>
      </c>
      <c r="N23" s="23">
        <f>IF(OR($E23="",$F23="",$I$4=""),"",IF(AND($E23&lt;=$I$4+27,$F23&gt;=$I$4+21),"■",""))</f>
        <v/>
      </c>
      <c r="O23" s="23">
        <f>IF(OR($E23="",$F23="",$I$4=""),"",IF(AND($E23&lt;=$I$4+34,$F23&gt;=$I$4+28),"■",""))</f>
        <v/>
      </c>
      <c r="P23" s="23">
        <f>IF(OR($E23="",$F23="",$I$4=""),"",IF(AND($E23&lt;=$I$4+41,$F23&gt;=$I$4+35),"■",""))</f>
        <v/>
      </c>
      <c r="Q23" s="23">
        <f>IF(OR($E23="",$F23="",$I$4=""),"",IF(AND($E23&lt;=$I$4+48,$F23&gt;=$I$4+42),"■",""))</f>
        <v/>
      </c>
      <c r="R23" s="23">
        <f>IF(OR($E23="",$F23="",$I$4=""),"",IF(AND($E23&lt;=$I$4+55,$F23&gt;=$I$4+49),"■",""))</f>
        <v/>
      </c>
      <c r="S23" s="23">
        <f>IF(OR($E23="",$F23="",$I$4=""),"",IF(AND($E23&lt;=$I$4+62,$F23&gt;=$I$4+56),"■",""))</f>
        <v/>
      </c>
      <c r="T23" s="23">
        <f>IF(OR($E23="",$F23="",$I$4=""),"",IF(AND($E23&lt;=$I$4+69,$F23&gt;=$I$4+63),"■",""))</f>
        <v/>
      </c>
      <c r="U23" s="23">
        <f>IF(OR($E23="",$F23="",$I$4=""),"",IF(AND($E23&lt;=$I$4+76,$F23&gt;=$I$4+70),"■",""))</f>
        <v/>
      </c>
      <c r="V23" s="23">
        <f>IF(OR($E23="",$F23="",$I$4=""),"",IF(AND($E23&lt;=$I$4+83,$F23&gt;=$I$4+77),"■",""))</f>
        <v/>
      </c>
      <c r="W23" s="6" t="n"/>
    </row>
    <row r="24" ht="20" customHeight="1">
      <c r="A24" s="8" t="n">
        <v>14</v>
      </c>
      <c r="B24" s="8" t="n"/>
      <c r="C24" s="6" t="n"/>
      <c r="D24" s="8" t="n"/>
      <c r="E24" s="9" t="n"/>
      <c r="F24" s="9" t="n"/>
      <c r="G24" s="13">
        <f>IF(OR(E24="",F24=""),"",F24-E24+1)</f>
        <v/>
      </c>
      <c r="H24" s="21" t="n"/>
      <c r="I24" s="8" t="n"/>
      <c r="J24" s="22">
        <f>IF(C24="","",IF(I24="보류","보류",IF(OR(I24="완료",H24&gt;=1),"완료",IF(AND(F24&lt;&gt;"",F24&lt;$C$5),"지연",IF(AND(E24&lt;&gt;"",E24&lt;=$C$5),"진행 기간","예정")))))</f>
        <v/>
      </c>
      <c r="K24" s="23">
        <f>IF(OR($E24="",$F24="",$I$4=""),"",IF(AND($E24&lt;=$I$4+6,$F24&gt;=$I$4+0),"■",""))</f>
        <v/>
      </c>
      <c r="L24" s="23">
        <f>IF(OR($E24="",$F24="",$I$4=""),"",IF(AND($E24&lt;=$I$4+13,$F24&gt;=$I$4+7),"■",""))</f>
        <v/>
      </c>
      <c r="M24" s="23">
        <f>IF(OR($E24="",$F24="",$I$4=""),"",IF(AND($E24&lt;=$I$4+20,$F24&gt;=$I$4+14),"■",""))</f>
        <v/>
      </c>
      <c r="N24" s="23">
        <f>IF(OR($E24="",$F24="",$I$4=""),"",IF(AND($E24&lt;=$I$4+27,$F24&gt;=$I$4+21),"■",""))</f>
        <v/>
      </c>
      <c r="O24" s="23">
        <f>IF(OR($E24="",$F24="",$I$4=""),"",IF(AND($E24&lt;=$I$4+34,$F24&gt;=$I$4+28),"■",""))</f>
        <v/>
      </c>
      <c r="P24" s="23">
        <f>IF(OR($E24="",$F24="",$I$4=""),"",IF(AND($E24&lt;=$I$4+41,$F24&gt;=$I$4+35),"■",""))</f>
        <v/>
      </c>
      <c r="Q24" s="23">
        <f>IF(OR($E24="",$F24="",$I$4=""),"",IF(AND($E24&lt;=$I$4+48,$F24&gt;=$I$4+42),"■",""))</f>
        <v/>
      </c>
      <c r="R24" s="23">
        <f>IF(OR($E24="",$F24="",$I$4=""),"",IF(AND($E24&lt;=$I$4+55,$F24&gt;=$I$4+49),"■",""))</f>
        <v/>
      </c>
      <c r="S24" s="23">
        <f>IF(OR($E24="",$F24="",$I$4=""),"",IF(AND($E24&lt;=$I$4+62,$F24&gt;=$I$4+56),"■",""))</f>
        <v/>
      </c>
      <c r="T24" s="23">
        <f>IF(OR($E24="",$F24="",$I$4=""),"",IF(AND($E24&lt;=$I$4+69,$F24&gt;=$I$4+63),"■",""))</f>
        <v/>
      </c>
      <c r="U24" s="23">
        <f>IF(OR($E24="",$F24="",$I$4=""),"",IF(AND($E24&lt;=$I$4+76,$F24&gt;=$I$4+70),"■",""))</f>
        <v/>
      </c>
      <c r="V24" s="23">
        <f>IF(OR($E24="",$F24="",$I$4=""),"",IF(AND($E24&lt;=$I$4+83,$F24&gt;=$I$4+77),"■",""))</f>
        <v/>
      </c>
      <c r="W24" s="6" t="n"/>
    </row>
    <row r="25" ht="20" customHeight="1">
      <c r="A25" s="8" t="n">
        <v>15</v>
      </c>
      <c r="B25" s="8" t="n"/>
      <c r="C25" s="6" t="n"/>
      <c r="D25" s="8" t="n"/>
      <c r="E25" s="9" t="n"/>
      <c r="F25" s="9" t="n"/>
      <c r="G25" s="13">
        <f>IF(OR(E25="",F25=""),"",F25-E25+1)</f>
        <v/>
      </c>
      <c r="H25" s="21" t="n"/>
      <c r="I25" s="8" t="n"/>
      <c r="J25" s="22">
        <f>IF(C25="","",IF(I25="보류","보류",IF(OR(I25="완료",H25&gt;=1),"완료",IF(AND(F25&lt;&gt;"",F25&lt;$C$5),"지연",IF(AND(E25&lt;&gt;"",E25&lt;=$C$5),"진행 기간","예정")))))</f>
        <v/>
      </c>
      <c r="K25" s="23">
        <f>IF(OR($E25="",$F25="",$I$4=""),"",IF(AND($E25&lt;=$I$4+6,$F25&gt;=$I$4+0),"■",""))</f>
        <v/>
      </c>
      <c r="L25" s="23">
        <f>IF(OR($E25="",$F25="",$I$4=""),"",IF(AND($E25&lt;=$I$4+13,$F25&gt;=$I$4+7),"■",""))</f>
        <v/>
      </c>
      <c r="M25" s="23">
        <f>IF(OR($E25="",$F25="",$I$4=""),"",IF(AND($E25&lt;=$I$4+20,$F25&gt;=$I$4+14),"■",""))</f>
        <v/>
      </c>
      <c r="N25" s="23">
        <f>IF(OR($E25="",$F25="",$I$4=""),"",IF(AND($E25&lt;=$I$4+27,$F25&gt;=$I$4+21),"■",""))</f>
        <v/>
      </c>
      <c r="O25" s="23">
        <f>IF(OR($E25="",$F25="",$I$4=""),"",IF(AND($E25&lt;=$I$4+34,$F25&gt;=$I$4+28),"■",""))</f>
        <v/>
      </c>
      <c r="P25" s="23">
        <f>IF(OR($E25="",$F25="",$I$4=""),"",IF(AND($E25&lt;=$I$4+41,$F25&gt;=$I$4+35),"■",""))</f>
        <v/>
      </c>
      <c r="Q25" s="23">
        <f>IF(OR($E25="",$F25="",$I$4=""),"",IF(AND($E25&lt;=$I$4+48,$F25&gt;=$I$4+42),"■",""))</f>
        <v/>
      </c>
      <c r="R25" s="23">
        <f>IF(OR($E25="",$F25="",$I$4=""),"",IF(AND($E25&lt;=$I$4+55,$F25&gt;=$I$4+49),"■",""))</f>
        <v/>
      </c>
      <c r="S25" s="23">
        <f>IF(OR($E25="",$F25="",$I$4=""),"",IF(AND($E25&lt;=$I$4+62,$F25&gt;=$I$4+56),"■",""))</f>
        <v/>
      </c>
      <c r="T25" s="23">
        <f>IF(OR($E25="",$F25="",$I$4=""),"",IF(AND($E25&lt;=$I$4+69,$F25&gt;=$I$4+63),"■",""))</f>
        <v/>
      </c>
      <c r="U25" s="23">
        <f>IF(OR($E25="",$F25="",$I$4=""),"",IF(AND($E25&lt;=$I$4+76,$F25&gt;=$I$4+70),"■",""))</f>
        <v/>
      </c>
      <c r="V25" s="23">
        <f>IF(OR($E25="",$F25="",$I$4=""),"",IF(AND($E25&lt;=$I$4+83,$F25&gt;=$I$4+77),"■",""))</f>
        <v/>
      </c>
      <c r="W25" s="6" t="n"/>
    </row>
    <row r="26" ht="20" customHeight="1">
      <c r="A26" s="8" t="n">
        <v>16</v>
      </c>
      <c r="B26" s="8" t="n"/>
      <c r="C26" s="6" t="n"/>
      <c r="D26" s="8" t="n"/>
      <c r="E26" s="9" t="n"/>
      <c r="F26" s="9" t="n"/>
      <c r="G26" s="13">
        <f>IF(OR(E26="",F26=""),"",F26-E26+1)</f>
        <v/>
      </c>
      <c r="H26" s="21" t="n"/>
      <c r="I26" s="8" t="n"/>
      <c r="J26" s="22">
        <f>IF(C26="","",IF(I26="보류","보류",IF(OR(I26="완료",H26&gt;=1),"완료",IF(AND(F26&lt;&gt;"",F26&lt;$C$5),"지연",IF(AND(E26&lt;&gt;"",E26&lt;=$C$5),"진행 기간","예정")))))</f>
        <v/>
      </c>
      <c r="K26" s="23">
        <f>IF(OR($E26="",$F26="",$I$4=""),"",IF(AND($E26&lt;=$I$4+6,$F26&gt;=$I$4+0),"■",""))</f>
        <v/>
      </c>
      <c r="L26" s="23">
        <f>IF(OR($E26="",$F26="",$I$4=""),"",IF(AND($E26&lt;=$I$4+13,$F26&gt;=$I$4+7),"■",""))</f>
        <v/>
      </c>
      <c r="M26" s="23">
        <f>IF(OR($E26="",$F26="",$I$4=""),"",IF(AND($E26&lt;=$I$4+20,$F26&gt;=$I$4+14),"■",""))</f>
        <v/>
      </c>
      <c r="N26" s="23">
        <f>IF(OR($E26="",$F26="",$I$4=""),"",IF(AND($E26&lt;=$I$4+27,$F26&gt;=$I$4+21),"■",""))</f>
        <v/>
      </c>
      <c r="O26" s="23">
        <f>IF(OR($E26="",$F26="",$I$4=""),"",IF(AND($E26&lt;=$I$4+34,$F26&gt;=$I$4+28),"■",""))</f>
        <v/>
      </c>
      <c r="P26" s="23">
        <f>IF(OR($E26="",$F26="",$I$4=""),"",IF(AND($E26&lt;=$I$4+41,$F26&gt;=$I$4+35),"■",""))</f>
        <v/>
      </c>
      <c r="Q26" s="23">
        <f>IF(OR($E26="",$F26="",$I$4=""),"",IF(AND($E26&lt;=$I$4+48,$F26&gt;=$I$4+42),"■",""))</f>
        <v/>
      </c>
      <c r="R26" s="23">
        <f>IF(OR($E26="",$F26="",$I$4=""),"",IF(AND($E26&lt;=$I$4+55,$F26&gt;=$I$4+49),"■",""))</f>
        <v/>
      </c>
      <c r="S26" s="23">
        <f>IF(OR($E26="",$F26="",$I$4=""),"",IF(AND($E26&lt;=$I$4+62,$F26&gt;=$I$4+56),"■",""))</f>
        <v/>
      </c>
      <c r="T26" s="23">
        <f>IF(OR($E26="",$F26="",$I$4=""),"",IF(AND($E26&lt;=$I$4+69,$F26&gt;=$I$4+63),"■",""))</f>
        <v/>
      </c>
      <c r="U26" s="23">
        <f>IF(OR($E26="",$F26="",$I$4=""),"",IF(AND($E26&lt;=$I$4+76,$F26&gt;=$I$4+70),"■",""))</f>
        <v/>
      </c>
      <c r="V26" s="23">
        <f>IF(OR($E26="",$F26="",$I$4=""),"",IF(AND($E26&lt;=$I$4+83,$F26&gt;=$I$4+77),"■",""))</f>
        <v/>
      </c>
      <c r="W26" s="6" t="n"/>
    </row>
    <row r="27" ht="20" customHeight="1">
      <c r="A27" s="8" t="n">
        <v>17</v>
      </c>
      <c r="B27" s="8" t="n"/>
      <c r="C27" s="6" t="n"/>
      <c r="D27" s="8" t="n"/>
      <c r="E27" s="9" t="n"/>
      <c r="F27" s="9" t="n"/>
      <c r="G27" s="13">
        <f>IF(OR(E27="",F27=""),"",F27-E27+1)</f>
        <v/>
      </c>
      <c r="H27" s="21" t="n"/>
      <c r="I27" s="8" t="n"/>
      <c r="J27" s="22">
        <f>IF(C27="","",IF(I27="보류","보류",IF(OR(I27="완료",H27&gt;=1),"완료",IF(AND(F27&lt;&gt;"",F27&lt;$C$5),"지연",IF(AND(E27&lt;&gt;"",E27&lt;=$C$5),"진행 기간","예정")))))</f>
        <v/>
      </c>
      <c r="K27" s="23">
        <f>IF(OR($E27="",$F27="",$I$4=""),"",IF(AND($E27&lt;=$I$4+6,$F27&gt;=$I$4+0),"■",""))</f>
        <v/>
      </c>
      <c r="L27" s="23">
        <f>IF(OR($E27="",$F27="",$I$4=""),"",IF(AND($E27&lt;=$I$4+13,$F27&gt;=$I$4+7),"■",""))</f>
        <v/>
      </c>
      <c r="M27" s="23">
        <f>IF(OR($E27="",$F27="",$I$4=""),"",IF(AND($E27&lt;=$I$4+20,$F27&gt;=$I$4+14),"■",""))</f>
        <v/>
      </c>
      <c r="N27" s="23">
        <f>IF(OR($E27="",$F27="",$I$4=""),"",IF(AND($E27&lt;=$I$4+27,$F27&gt;=$I$4+21),"■",""))</f>
        <v/>
      </c>
      <c r="O27" s="23">
        <f>IF(OR($E27="",$F27="",$I$4=""),"",IF(AND($E27&lt;=$I$4+34,$F27&gt;=$I$4+28),"■",""))</f>
        <v/>
      </c>
      <c r="P27" s="23">
        <f>IF(OR($E27="",$F27="",$I$4=""),"",IF(AND($E27&lt;=$I$4+41,$F27&gt;=$I$4+35),"■",""))</f>
        <v/>
      </c>
      <c r="Q27" s="23">
        <f>IF(OR($E27="",$F27="",$I$4=""),"",IF(AND($E27&lt;=$I$4+48,$F27&gt;=$I$4+42),"■",""))</f>
        <v/>
      </c>
      <c r="R27" s="23">
        <f>IF(OR($E27="",$F27="",$I$4=""),"",IF(AND($E27&lt;=$I$4+55,$F27&gt;=$I$4+49),"■",""))</f>
        <v/>
      </c>
      <c r="S27" s="23">
        <f>IF(OR($E27="",$F27="",$I$4=""),"",IF(AND($E27&lt;=$I$4+62,$F27&gt;=$I$4+56),"■",""))</f>
        <v/>
      </c>
      <c r="T27" s="23">
        <f>IF(OR($E27="",$F27="",$I$4=""),"",IF(AND($E27&lt;=$I$4+69,$F27&gt;=$I$4+63),"■",""))</f>
        <v/>
      </c>
      <c r="U27" s="23">
        <f>IF(OR($E27="",$F27="",$I$4=""),"",IF(AND($E27&lt;=$I$4+76,$F27&gt;=$I$4+70),"■",""))</f>
        <v/>
      </c>
      <c r="V27" s="23">
        <f>IF(OR($E27="",$F27="",$I$4=""),"",IF(AND($E27&lt;=$I$4+83,$F27&gt;=$I$4+77),"■",""))</f>
        <v/>
      </c>
      <c r="W27" s="6" t="n"/>
    </row>
    <row r="28" ht="20" customHeight="1">
      <c r="A28" s="8" t="n">
        <v>18</v>
      </c>
      <c r="B28" s="8" t="n"/>
      <c r="C28" s="6" t="n"/>
      <c r="D28" s="8" t="n"/>
      <c r="E28" s="9" t="n"/>
      <c r="F28" s="9" t="n"/>
      <c r="G28" s="13">
        <f>IF(OR(E28="",F28=""),"",F28-E28+1)</f>
        <v/>
      </c>
      <c r="H28" s="21" t="n"/>
      <c r="I28" s="8" t="n"/>
      <c r="J28" s="22">
        <f>IF(C28="","",IF(I28="보류","보류",IF(OR(I28="완료",H28&gt;=1),"완료",IF(AND(F28&lt;&gt;"",F28&lt;$C$5),"지연",IF(AND(E28&lt;&gt;"",E28&lt;=$C$5),"진행 기간","예정")))))</f>
        <v/>
      </c>
      <c r="K28" s="23">
        <f>IF(OR($E28="",$F28="",$I$4=""),"",IF(AND($E28&lt;=$I$4+6,$F28&gt;=$I$4+0),"■",""))</f>
        <v/>
      </c>
      <c r="L28" s="23">
        <f>IF(OR($E28="",$F28="",$I$4=""),"",IF(AND($E28&lt;=$I$4+13,$F28&gt;=$I$4+7),"■",""))</f>
        <v/>
      </c>
      <c r="M28" s="23">
        <f>IF(OR($E28="",$F28="",$I$4=""),"",IF(AND($E28&lt;=$I$4+20,$F28&gt;=$I$4+14),"■",""))</f>
        <v/>
      </c>
      <c r="N28" s="23">
        <f>IF(OR($E28="",$F28="",$I$4=""),"",IF(AND($E28&lt;=$I$4+27,$F28&gt;=$I$4+21),"■",""))</f>
        <v/>
      </c>
      <c r="O28" s="23">
        <f>IF(OR($E28="",$F28="",$I$4=""),"",IF(AND($E28&lt;=$I$4+34,$F28&gt;=$I$4+28),"■",""))</f>
        <v/>
      </c>
      <c r="P28" s="23">
        <f>IF(OR($E28="",$F28="",$I$4=""),"",IF(AND($E28&lt;=$I$4+41,$F28&gt;=$I$4+35),"■",""))</f>
        <v/>
      </c>
      <c r="Q28" s="23">
        <f>IF(OR($E28="",$F28="",$I$4=""),"",IF(AND($E28&lt;=$I$4+48,$F28&gt;=$I$4+42),"■",""))</f>
        <v/>
      </c>
      <c r="R28" s="23">
        <f>IF(OR($E28="",$F28="",$I$4=""),"",IF(AND($E28&lt;=$I$4+55,$F28&gt;=$I$4+49),"■",""))</f>
        <v/>
      </c>
      <c r="S28" s="23">
        <f>IF(OR($E28="",$F28="",$I$4=""),"",IF(AND($E28&lt;=$I$4+62,$F28&gt;=$I$4+56),"■",""))</f>
        <v/>
      </c>
      <c r="T28" s="23">
        <f>IF(OR($E28="",$F28="",$I$4=""),"",IF(AND($E28&lt;=$I$4+69,$F28&gt;=$I$4+63),"■",""))</f>
        <v/>
      </c>
      <c r="U28" s="23">
        <f>IF(OR($E28="",$F28="",$I$4=""),"",IF(AND($E28&lt;=$I$4+76,$F28&gt;=$I$4+70),"■",""))</f>
        <v/>
      </c>
      <c r="V28" s="23">
        <f>IF(OR($E28="",$F28="",$I$4=""),"",IF(AND($E28&lt;=$I$4+83,$F28&gt;=$I$4+77),"■",""))</f>
        <v/>
      </c>
      <c r="W28" s="6" t="n"/>
    </row>
    <row r="29" ht="20" customHeight="1">
      <c r="A29" s="8" t="n">
        <v>19</v>
      </c>
      <c r="B29" s="8" t="n"/>
      <c r="C29" s="6" t="n"/>
      <c r="D29" s="8" t="n"/>
      <c r="E29" s="9" t="n"/>
      <c r="F29" s="9" t="n"/>
      <c r="G29" s="13">
        <f>IF(OR(E29="",F29=""),"",F29-E29+1)</f>
        <v/>
      </c>
      <c r="H29" s="21" t="n"/>
      <c r="I29" s="8" t="n"/>
      <c r="J29" s="22">
        <f>IF(C29="","",IF(I29="보류","보류",IF(OR(I29="완료",H29&gt;=1),"완료",IF(AND(F29&lt;&gt;"",F29&lt;$C$5),"지연",IF(AND(E29&lt;&gt;"",E29&lt;=$C$5),"진행 기간","예정")))))</f>
        <v/>
      </c>
      <c r="K29" s="23">
        <f>IF(OR($E29="",$F29="",$I$4=""),"",IF(AND($E29&lt;=$I$4+6,$F29&gt;=$I$4+0),"■",""))</f>
        <v/>
      </c>
      <c r="L29" s="23">
        <f>IF(OR($E29="",$F29="",$I$4=""),"",IF(AND($E29&lt;=$I$4+13,$F29&gt;=$I$4+7),"■",""))</f>
        <v/>
      </c>
      <c r="M29" s="23">
        <f>IF(OR($E29="",$F29="",$I$4=""),"",IF(AND($E29&lt;=$I$4+20,$F29&gt;=$I$4+14),"■",""))</f>
        <v/>
      </c>
      <c r="N29" s="23">
        <f>IF(OR($E29="",$F29="",$I$4=""),"",IF(AND($E29&lt;=$I$4+27,$F29&gt;=$I$4+21),"■",""))</f>
        <v/>
      </c>
      <c r="O29" s="23">
        <f>IF(OR($E29="",$F29="",$I$4=""),"",IF(AND($E29&lt;=$I$4+34,$F29&gt;=$I$4+28),"■",""))</f>
        <v/>
      </c>
      <c r="P29" s="23">
        <f>IF(OR($E29="",$F29="",$I$4=""),"",IF(AND($E29&lt;=$I$4+41,$F29&gt;=$I$4+35),"■",""))</f>
        <v/>
      </c>
      <c r="Q29" s="23">
        <f>IF(OR($E29="",$F29="",$I$4=""),"",IF(AND($E29&lt;=$I$4+48,$F29&gt;=$I$4+42),"■",""))</f>
        <v/>
      </c>
      <c r="R29" s="23">
        <f>IF(OR($E29="",$F29="",$I$4=""),"",IF(AND($E29&lt;=$I$4+55,$F29&gt;=$I$4+49),"■",""))</f>
        <v/>
      </c>
      <c r="S29" s="23">
        <f>IF(OR($E29="",$F29="",$I$4=""),"",IF(AND($E29&lt;=$I$4+62,$F29&gt;=$I$4+56),"■",""))</f>
        <v/>
      </c>
      <c r="T29" s="23">
        <f>IF(OR($E29="",$F29="",$I$4=""),"",IF(AND($E29&lt;=$I$4+69,$F29&gt;=$I$4+63),"■",""))</f>
        <v/>
      </c>
      <c r="U29" s="23">
        <f>IF(OR($E29="",$F29="",$I$4=""),"",IF(AND($E29&lt;=$I$4+76,$F29&gt;=$I$4+70),"■",""))</f>
        <v/>
      </c>
      <c r="V29" s="23">
        <f>IF(OR($E29="",$F29="",$I$4=""),"",IF(AND($E29&lt;=$I$4+83,$F29&gt;=$I$4+77),"■",""))</f>
        <v/>
      </c>
      <c r="W29" s="6" t="n"/>
    </row>
    <row r="30" ht="20" customHeight="1">
      <c r="A30" s="8" t="n">
        <v>20</v>
      </c>
      <c r="B30" s="8" t="n"/>
      <c r="C30" s="6" t="n"/>
      <c r="D30" s="8" t="n"/>
      <c r="E30" s="9" t="n"/>
      <c r="F30" s="9" t="n"/>
      <c r="G30" s="13">
        <f>IF(OR(E30="",F30=""),"",F30-E30+1)</f>
        <v/>
      </c>
      <c r="H30" s="21" t="n"/>
      <c r="I30" s="8" t="n"/>
      <c r="J30" s="22">
        <f>IF(C30="","",IF(I30="보류","보류",IF(OR(I30="완료",H30&gt;=1),"완료",IF(AND(F30&lt;&gt;"",F30&lt;$C$5),"지연",IF(AND(E30&lt;&gt;"",E30&lt;=$C$5),"진행 기간","예정")))))</f>
        <v/>
      </c>
      <c r="K30" s="23">
        <f>IF(OR($E30="",$F30="",$I$4=""),"",IF(AND($E30&lt;=$I$4+6,$F30&gt;=$I$4+0),"■",""))</f>
        <v/>
      </c>
      <c r="L30" s="23">
        <f>IF(OR($E30="",$F30="",$I$4=""),"",IF(AND($E30&lt;=$I$4+13,$F30&gt;=$I$4+7),"■",""))</f>
        <v/>
      </c>
      <c r="M30" s="23">
        <f>IF(OR($E30="",$F30="",$I$4=""),"",IF(AND($E30&lt;=$I$4+20,$F30&gt;=$I$4+14),"■",""))</f>
        <v/>
      </c>
      <c r="N30" s="23">
        <f>IF(OR($E30="",$F30="",$I$4=""),"",IF(AND($E30&lt;=$I$4+27,$F30&gt;=$I$4+21),"■",""))</f>
        <v/>
      </c>
      <c r="O30" s="23">
        <f>IF(OR($E30="",$F30="",$I$4=""),"",IF(AND($E30&lt;=$I$4+34,$F30&gt;=$I$4+28),"■",""))</f>
        <v/>
      </c>
      <c r="P30" s="23">
        <f>IF(OR($E30="",$F30="",$I$4=""),"",IF(AND($E30&lt;=$I$4+41,$F30&gt;=$I$4+35),"■",""))</f>
        <v/>
      </c>
      <c r="Q30" s="23">
        <f>IF(OR($E30="",$F30="",$I$4=""),"",IF(AND($E30&lt;=$I$4+48,$F30&gt;=$I$4+42),"■",""))</f>
        <v/>
      </c>
      <c r="R30" s="23">
        <f>IF(OR($E30="",$F30="",$I$4=""),"",IF(AND($E30&lt;=$I$4+55,$F30&gt;=$I$4+49),"■",""))</f>
        <v/>
      </c>
      <c r="S30" s="23">
        <f>IF(OR($E30="",$F30="",$I$4=""),"",IF(AND($E30&lt;=$I$4+62,$F30&gt;=$I$4+56),"■",""))</f>
        <v/>
      </c>
      <c r="T30" s="23">
        <f>IF(OR($E30="",$F30="",$I$4=""),"",IF(AND($E30&lt;=$I$4+69,$F30&gt;=$I$4+63),"■",""))</f>
        <v/>
      </c>
      <c r="U30" s="23">
        <f>IF(OR($E30="",$F30="",$I$4=""),"",IF(AND($E30&lt;=$I$4+76,$F30&gt;=$I$4+70),"■",""))</f>
        <v/>
      </c>
      <c r="V30" s="23">
        <f>IF(OR($E30="",$F30="",$I$4=""),"",IF(AND($E30&lt;=$I$4+83,$F30&gt;=$I$4+77),"■",""))</f>
        <v/>
      </c>
      <c r="W30" s="6" t="n"/>
    </row>
    <row r="32">
      <c r="A32" s="24" t="inlineStr">
        <is>
          <t>쓰는 법</t>
        </is>
      </c>
    </row>
    <row r="33">
      <c r="A33" s="12" t="inlineStr">
        <is>
          <t>1. 시작일(월요일 권장)을 적으면 오른쪽 12주 막대 일정의 주차 날짜가 채워져요.</t>
        </is>
      </c>
    </row>
    <row r="34">
      <c r="A34" s="12" t="inlineStr">
        <is>
          <t>2. 큰 일을 1주일 안팎으로 끝나는 작업으로 쪼개 한 줄씩 적고, 담당자는 한 명씩 정해요.</t>
        </is>
      </c>
    </row>
    <row r="35">
      <c r="A35" s="12" t="inlineStr">
        <is>
          <t>3. 작업마다 시작일·종료일을 적으면 기간과 막대가 자동으로 그려져요. 진행률·상태는 주 1회 고쳐요.</t>
        </is>
      </c>
    </row>
    <row r="36">
      <c r="A36" s="12" t="inlineStr">
        <is>
          <t>4. 종료일이 지났는데 완료가 아니면 '지연'(빨강), 이번 주 칸은 노란색으로 표시돼요.</t>
        </is>
      </c>
    </row>
  </sheetData>
  <mergeCells count="21">
    <mergeCell ref="A34:W34"/>
    <mergeCell ref="C5:D5"/>
    <mergeCell ref="K5:O5"/>
    <mergeCell ref="A10:J10"/>
    <mergeCell ref="K7:W7"/>
    <mergeCell ref="C4:D4"/>
    <mergeCell ref="A36:W36"/>
    <mergeCell ref="P5:S5"/>
    <mergeCell ref="A1:W1"/>
    <mergeCell ref="A7:B7"/>
    <mergeCell ref="P4:S4"/>
    <mergeCell ref="H7:I7"/>
    <mergeCell ref="A5:B5"/>
    <mergeCell ref="A2:W2"/>
    <mergeCell ref="A33:W33"/>
    <mergeCell ref="A4:B4"/>
    <mergeCell ref="G4:H4"/>
    <mergeCell ref="I4:J4"/>
    <mergeCell ref="A35:W35"/>
    <mergeCell ref="E5:J5"/>
    <mergeCell ref="K4:O4"/>
  </mergeCells>
  <conditionalFormatting sqref="J11:J30">
    <cfRule type="expression" priority="1" dxfId="0">
      <formula>J11="지연"</formula>
    </cfRule>
    <cfRule type="expression" priority="2" dxfId="1">
      <formula>J11="완료"</formula>
    </cfRule>
    <cfRule type="expression" priority="3" dxfId="2">
      <formula>J11="진행 기간"</formula>
    </cfRule>
  </conditionalFormatting>
  <conditionalFormatting sqref="H11:H30">
    <cfRule type="dataBar" priority="4">
      <dataBar>
        <cfvo type="num" val="0"/>
        <cfvo type="num" val="1"/>
        <color rgb="008CC4A0"/>
      </dataBar>
    </cfRule>
  </conditionalFormatting>
  <conditionalFormatting sqref="K11:K30">
    <cfRule type="expression" priority="5" dxfId="3">
      <formula>AND(K11="■",$J11="지연")</formula>
    </cfRule>
    <cfRule type="expression" priority="6" dxfId="4">
      <formula>AND(K11="■",$J11="완료")</formula>
    </cfRule>
    <cfRule type="expression" priority="7" dxfId="5">
      <formula>K11="■"</formula>
    </cfRule>
  </conditionalFormatting>
  <conditionalFormatting sqref="K10:K30">
    <cfRule type="expression" priority="8" dxfId="6">
      <formula>AND($C$5&lt;&gt;"",$I$4&lt;&gt;"",$C$5&gt;=$I$4+0,$C$5&lt;$I$4+7)</formula>
    </cfRule>
  </conditionalFormatting>
  <conditionalFormatting sqref="L11:L30">
    <cfRule type="expression" priority="9" dxfId="3">
      <formula>AND(L11="■",$J11="지연")</formula>
    </cfRule>
    <cfRule type="expression" priority="10" dxfId="4">
      <formula>AND(L11="■",$J11="완료")</formula>
    </cfRule>
    <cfRule type="expression" priority="11" dxfId="5">
      <formula>L11="■"</formula>
    </cfRule>
  </conditionalFormatting>
  <conditionalFormatting sqref="L10:L30">
    <cfRule type="expression" priority="12" dxfId="6">
      <formula>AND($C$5&lt;&gt;"",$I$4&lt;&gt;"",$C$5&gt;=$I$4+7,$C$5&lt;$I$4+14)</formula>
    </cfRule>
  </conditionalFormatting>
  <conditionalFormatting sqref="M11:M30">
    <cfRule type="expression" priority="13" dxfId="3">
      <formula>AND(M11="■",$J11="지연")</formula>
    </cfRule>
    <cfRule type="expression" priority="14" dxfId="4">
      <formula>AND(M11="■",$J11="완료")</formula>
    </cfRule>
    <cfRule type="expression" priority="15" dxfId="5">
      <formula>M11="■"</formula>
    </cfRule>
  </conditionalFormatting>
  <conditionalFormatting sqref="M10:M30">
    <cfRule type="expression" priority="16" dxfId="6">
      <formula>AND($C$5&lt;&gt;"",$I$4&lt;&gt;"",$C$5&gt;=$I$4+14,$C$5&lt;$I$4+21)</formula>
    </cfRule>
  </conditionalFormatting>
  <conditionalFormatting sqref="N11:N30">
    <cfRule type="expression" priority="17" dxfId="3">
      <formula>AND(N11="■",$J11="지연")</formula>
    </cfRule>
    <cfRule type="expression" priority="18" dxfId="4">
      <formula>AND(N11="■",$J11="완료")</formula>
    </cfRule>
    <cfRule type="expression" priority="19" dxfId="5">
      <formula>N11="■"</formula>
    </cfRule>
  </conditionalFormatting>
  <conditionalFormatting sqref="N10:N30">
    <cfRule type="expression" priority="20" dxfId="6">
      <formula>AND($C$5&lt;&gt;"",$I$4&lt;&gt;"",$C$5&gt;=$I$4+21,$C$5&lt;$I$4+28)</formula>
    </cfRule>
  </conditionalFormatting>
  <conditionalFormatting sqref="O11:O30">
    <cfRule type="expression" priority="21" dxfId="3">
      <formula>AND(O11="■",$J11="지연")</formula>
    </cfRule>
    <cfRule type="expression" priority="22" dxfId="4">
      <formula>AND(O11="■",$J11="완료")</formula>
    </cfRule>
    <cfRule type="expression" priority="23" dxfId="5">
      <formula>O11="■"</formula>
    </cfRule>
  </conditionalFormatting>
  <conditionalFormatting sqref="O10:O30">
    <cfRule type="expression" priority="24" dxfId="6">
      <formula>AND($C$5&lt;&gt;"",$I$4&lt;&gt;"",$C$5&gt;=$I$4+28,$C$5&lt;$I$4+35)</formula>
    </cfRule>
  </conditionalFormatting>
  <conditionalFormatting sqref="P11:P30">
    <cfRule type="expression" priority="25" dxfId="3">
      <formula>AND(P11="■",$J11="지연")</formula>
    </cfRule>
    <cfRule type="expression" priority="26" dxfId="4">
      <formula>AND(P11="■",$J11="완료")</formula>
    </cfRule>
    <cfRule type="expression" priority="27" dxfId="5">
      <formula>P11="■"</formula>
    </cfRule>
  </conditionalFormatting>
  <conditionalFormatting sqref="P10:P30">
    <cfRule type="expression" priority="28" dxfId="6">
      <formula>AND($C$5&lt;&gt;"",$I$4&lt;&gt;"",$C$5&gt;=$I$4+35,$C$5&lt;$I$4+42)</formula>
    </cfRule>
  </conditionalFormatting>
  <conditionalFormatting sqref="Q11:Q30">
    <cfRule type="expression" priority="29" dxfId="3">
      <formula>AND(Q11="■",$J11="지연")</formula>
    </cfRule>
    <cfRule type="expression" priority="30" dxfId="4">
      <formula>AND(Q11="■",$J11="완료")</formula>
    </cfRule>
    <cfRule type="expression" priority="31" dxfId="5">
      <formula>Q11="■"</formula>
    </cfRule>
  </conditionalFormatting>
  <conditionalFormatting sqref="Q10:Q30">
    <cfRule type="expression" priority="32" dxfId="6">
      <formula>AND($C$5&lt;&gt;"",$I$4&lt;&gt;"",$C$5&gt;=$I$4+42,$C$5&lt;$I$4+49)</formula>
    </cfRule>
  </conditionalFormatting>
  <conditionalFormatting sqref="R11:R30">
    <cfRule type="expression" priority="33" dxfId="3">
      <formula>AND(R11="■",$J11="지연")</formula>
    </cfRule>
    <cfRule type="expression" priority="34" dxfId="4">
      <formula>AND(R11="■",$J11="완료")</formula>
    </cfRule>
    <cfRule type="expression" priority="35" dxfId="5">
      <formula>R11="■"</formula>
    </cfRule>
  </conditionalFormatting>
  <conditionalFormatting sqref="R10:R30">
    <cfRule type="expression" priority="36" dxfId="6">
      <formula>AND($C$5&lt;&gt;"",$I$4&lt;&gt;"",$C$5&gt;=$I$4+49,$C$5&lt;$I$4+56)</formula>
    </cfRule>
  </conditionalFormatting>
  <conditionalFormatting sqref="S11:S30">
    <cfRule type="expression" priority="37" dxfId="3">
      <formula>AND(S11="■",$J11="지연")</formula>
    </cfRule>
    <cfRule type="expression" priority="38" dxfId="4">
      <formula>AND(S11="■",$J11="완료")</formula>
    </cfRule>
    <cfRule type="expression" priority="39" dxfId="5">
      <formula>S11="■"</formula>
    </cfRule>
  </conditionalFormatting>
  <conditionalFormatting sqref="S10:S30">
    <cfRule type="expression" priority="40" dxfId="6">
      <formula>AND($C$5&lt;&gt;"",$I$4&lt;&gt;"",$C$5&gt;=$I$4+56,$C$5&lt;$I$4+63)</formula>
    </cfRule>
  </conditionalFormatting>
  <conditionalFormatting sqref="T11:T30">
    <cfRule type="expression" priority="41" dxfId="3">
      <formula>AND(T11="■",$J11="지연")</formula>
    </cfRule>
    <cfRule type="expression" priority="42" dxfId="4">
      <formula>AND(T11="■",$J11="완료")</formula>
    </cfRule>
    <cfRule type="expression" priority="43" dxfId="5">
      <formula>T11="■"</formula>
    </cfRule>
  </conditionalFormatting>
  <conditionalFormatting sqref="T10:T30">
    <cfRule type="expression" priority="44" dxfId="6">
      <formula>AND($C$5&lt;&gt;"",$I$4&lt;&gt;"",$C$5&gt;=$I$4+63,$C$5&lt;$I$4+70)</formula>
    </cfRule>
  </conditionalFormatting>
  <conditionalFormatting sqref="U11:U30">
    <cfRule type="expression" priority="45" dxfId="3">
      <formula>AND(U11="■",$J11="지연")</formula>
    </cfRule>
    <cfRule type="expression" priority="46" dxfId="4">
      <formula>AND(U11="■",$J11="완료")</formula>
    </cfRule>
    <cfRule type="expression" priority="47" dxfId="5">
      <formula>U11="■"</formula>
    </cfRule>
  </conditionalFormatting>
  <conditionalFormatting sqref="U10:U30">
    <cfRule type="expression" priority="48" dxfId="6">
      <formula>AND($C$5&lt;&gt;"",$I$4&lt;&gt;"",$C$5&gt;=$I$4+70,$C$5&lt;$I$4+77)</formula>
    </cfRule>
  </conditionalFormatting>
  <conditionalFormatting sqref="V11:V30">
    <cfRule type="expression" priority="49" dxfId="3">
      <formula>AND(V11="■",$J11="지연")</formula>
    </cfRule>
    <cfRule type="expression" priority="50" dxfId="4">
      <formula>AND(V11="■",$J11="완료")</formula>
    </cfRule>
    <cfRule type="expression" priority="51" dxfId="5">
      <formula>V11="■"</formula>
    </cfRule>
  </conditionalFormatting>
  <conditionalFormatting sqref="V10:V30">
    <cfRule type="expression" priority="52" dxfId="6">
      <formula>AND($C$5&lt;&gt;"",$I$4&lt;&gt;"",$C$5&gt;=$I$4+77,$C$5&lt;$I$4+84)</formula>
    </cfRule>
  </conditionalFormatting>
  <dataValidations count="2">
    <dataValidation sqref="B11:B30" showDropDown="0" showInputMessage="0" showErrorMessage="0" allowBlank="1" type="list">
      <formula1>"기획,디자인,개발,테스트,출시,마케팅,운영"</formula1>
    </dataValidation>
    <dataValidation sqref="I11:I30" showDropDown="0" showInputMessage="0" showErrorMessage="0" allowBlank="1" type="list">
      <formula1>"대기,진행 중,완료,보류"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9" customWidth="1" min="2" max="2"/>
    <col width="22" customWidth="1" min="3" max="3"/>
    <col width="8" customWidth="1" min="4" max="4"/>
    <col width="11" customWidth="1" min="5" max="5"/>
    <col width="11" customWidth="1" min="6" max="6"/>
    <col width="7" customWidth="1" min="7" max="7"/>
    <col width="8" customWidth="1" min="8" max="8"/>
    <col width="9" customWidth="1" min="9" max="9"/>
    <col width="10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14" customWidth="1" min="23" max="23"/>
  </cols>
  <sheetData>
    <row r="1" ht="34" customHeight="1">
      <c r="A1" s="1" t="inlineStr">
        <is>
          <t>프 로 젝 트 일 정 표</t>
        </is>
      </c>
    </row>
    <row r="2">
      <c r="A2" s="2" t="inlineStr">
        <is>
          <t>작업마다 시작·종료일을 적으면 기간·일정 상태(지연 등)·12주 막대 일정이 자동으로 그려집니다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</row>
    <row r="4" ht="22" customHeight="1">
      <c r="A4" s="4" t="inlineStr">
        <is>
          <t>프로젝트</t>
        </is>
      </c>
      <c r="B4" s="5" t="n"/>
      <c r="C4" s="6" t="inlineStr">
        <is>
          <t>예약 앱 1.0 출시</t>
        </is>
      </c>
      <c r="D4" s="7" t="n"/>
      <c r="E4" s="4" t="inlineStr">
        <is>
          <t>책임자</t>
        </is>
      </c>
      <c r="F4" s="8" t="inlineStr">
        <is>
          <t>김민지</t>
        </is>
      </c>
      <c r="G4" s="4" t="inlineStr">
        <is>
          <t>시작일</t>
        </is>
      </c>
      <c r="H4" s="5" t="n"/>
      <c r="I4" s="9" t="n">
        <v>46293</v>
      </c>
      <c r="J4" s="7" t="n"/>
      <c r="K4" s="4" t="inlineStr">
        <is>
          <t>목표 종료일</t>
        </is>
      </c>
      <c r="L4" s="5" t="n"/>
      <c r="M4" s="5" t="n"/>
      <c r="N4" s="5" t="n"/>
      <c r="O4" s="5" t="n"/>
      <c r="P4" s="9" t="n">
        <v>46374</v>
      </c>
      <c r="Q4" s="7" t="n"/>
      <c r="R4" s="7" t="n"/>
      <c r="S4" s="7" t="n"/>
    </row>
    <row r="5" ht="22" customHeight="1">
      <c r="A5" s="4" t="inlineStr">
        <is>
          <t>기준일</t>
        </is>
      </c>
      <c r="B5" s="5" t="n"/>
      <c r="C5" s="10">
        <f>TODAY()</f>
        <v/>
      </c>
      <c r="D5" s="11" t="n"/>
      <c r="E5" s="12" t="inlineStr">
        <is>
          <t>← 오늘 날짜(자동). 다른 날 기준으로 보려면 날짜를 직접 적어요</t>
        </is>
      </c>
      <c r="K5" s="4" t="inlineStr">
        <is>
          <t>남은 기간</t>
        </is>
      </c>
      <c r="L5" s="5" t="n"/>
      <c r="M5" s="5" t="n"/>
      <c r="N5" s="5" t="n"/>
      <c r="O5" s="5" t="n"/>
      <c r="P5" s="13">
        <f>IF(P4="","",P4-C5)</f>
        <v/>
      </c>
      <c r="Q5" s="11" t="n"/>
      <c r="R5" s="11" t="n"/>
      <c r="S5" s="11" t="n"/>
    </row>
    <row r="7" ht="28" customHeight="1">
      <c r="A7" s="4" t="inlineStr">
        <is>
          <t>전체 작업</t>
        </is>
      </c>
      <c r="B7" s="5" t="n"/>
      <c r="C7" s="14">
        <f>IF(COUNTA(C11:C30)=0,"",COUNTA(C11:C30))</f>
        <v/>
      </c>
      <c r="D7" s="4" t="inlineStr">
        <is>
          <t>완료</t>
        </is>
      </c>
      <c r="E7" s="14">
        <f>IF(C7="","",COUNTIF(J11:J30,"완료"))</f>
        <v/>
      </c>
      <c r="F7" s="4" t="inlineStr">
        <is>
          <t>지연</t>
        </is>
      </c>
      <c r="G7" s="14">
        <f>IF(C7="","",COUNTIF(J11:J30,"지연"))</f>
        <v/>
      </c>
      <c r="H7" s="4" t="inlineStr">
        <is>
          <t>평균 진행률</t>
        </is>
      </c>
      <c r="I7" s="5" t="n"/>
      <c r="J7" s="15">
        <f>IF(C7="","",SUM(H11:H30)/C7)</f>
        <v/>
      </c>
      <c r="K7" s="12" t="inlineStr">
        <is>
          <t>막대: 초록=일정 · 빨강=지연 · 회색=완료 · 노란 칸=이번 주</t>
        </is>
      </c>
    </row>
    <row r="9" ht="24" customHeight="1">
      <c r="A9" s="16" t="inlineStr">
        <is>
          <t>번호</t>
        </is>
      </c>
      <c r="B9" s="16" t="inlineStr">
        <is>
          <t>단계</t>
        </is>
      </c>
      <c r="C9" s="16" t="inlineStr">
        <is>
          <t>작업</t>
        </is>
      </c>
      <c r="D9" s="16" t="inlineStr">
        <is>
          <t>담당</t>
        </is>
      </c>
      <c r="E9" s="16" t="inlineStr">
        <is>
          <t>시작일</t>
        </is>
      </c>
      <c r="F9" s="16" t="inlineStr">
        <is>
          <t>종료일</t>
        </is>
      </c>
      <c r="G9" s="16" t="inlineStr">
        <is>
          <t>기간</t>
        </is>
      </c>
      <c r="H9" s="16" t="inlineStr">
        <is>
          <t>진행률</t>
        </is>
      </c>
      <c r="I9" s="16" t="inlineStr">
        <is>
          <t>상태</t>
        </is>
      </c>
      <c r="J9" s="16" t="inlineStr">
        <is>
          <t>일정 상태</t>
        </is>
      </c>
      <c r="K9" s="17" t="inlineStr">
        <is>
          <t>1주</t>
        </is>
      </c>
      <c r="L9" s="17" t="inlineStr">
        <is>
          <t>2주</t>
        </is>
      </c>
      <c r="M9" s="17" t="inlineStr">
        <is>
          <t>3주</t>
        </is>
      </c>
      <c r="N9" s="17" t="inlineStr">
        <is>
          <t>4주</t>
        </is>
      </c>
      <c r="O9" s="17" t="inlineStr">
        <is>
          <t>5주</t>
        </is>
      </c>
      <c r="P9" s="17" t="inlineStr">
        <is>
          <t>6주</t>
        </is>
      </c>
      <c r="Q9" s="17" t="inlineStr">
        <is>
          <t>7주</t>
        </is>
      </c>
      <c r="R9" s="17" t="inlineStr">
        <is>
          <t>8주</t>
        </is>
      </c>
      <c r="S9" s="17" t="inlineStr">
        <is>
          <t>9주</t>
        </is>
      </c>
      <c r="T9" s="17" t="inlineStr">
        <is>
          <t>10주</t>
        </is>
      </c>
      <c r="U9" s="17" t="inlineStr">
        <is>
          <t>11주</t>
        </is>
      </c>
      <c r="V9" s="17" t="inlineStr">
        <is>
          <t>12주</t>
        </is>
      </c>
      <c r="W9" s="16" t="inlineStr">
        <is>
          <t>메모</t>
        </is>
      </c>
    </row>
    <row r="10">
      <c r="A10" s="18" t="inlineStr">
        <is>
          <t>주 시작일 →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19">
        <f>IF($I$4="","",MONTH($I$4+0)&amp;"/"&amp;DAY($I$4+0))</f>
        <v/>
      </c>
      <c r="L10" s="19">
        <f>IF($I$4="","",MONTH($I$4+7)&amp;"/"&amp;DAY($I$4+7))</f>
        <v/>
      </c>
      <c r="M10" s="19">
        <f>IF($I$4="","",MONTH($I$4+14)&amp;"/"&amp;DAY($I$4+14))</f>
        <v/>
      </c>
      <c r="N10" s="19">
        <f>IF($I$4="","",MONTH($I$4+21)&amp;"/"&amp;DAY($I$4+21))</f>
        <v/>
      </c>
      <c r="O10" s="19">
        <f>IF($I$4="","",MONTH($I$4+28)&amp;"/"&amp;DAY($I$4+28))</f>
        <v/>
      </c>
      <c r="P10" s="19">
        <f>IF($I$4="","",MONTH($I$4+35)&amp;"/"&amp;DAY($I$4+35))</f>
        <v/>
      </c>
      <c r="Q10" s="19">
        <f>IF($I$4="","",MONTH($I$4+42)&amp;"/"&amp;DAY($I$4+42))</f>
        <v/>
      </c>
      <c r="R10" s="19">
        <f>IF($I$4="","",MONTH($I$4+49)&amp;"/"&amp;DAY($I$4+49))</f>
        <v/>
      </c>
      <c r="S10" s="19">
        <f>IF($I$4="","",MONTH($I$4+56)&amp;"/"&amp;DAY($I$4+56))</f>
        <v/>
      </c>
      <c r="T10" s="19">
        <f>IF($I$4="","",MONTH($I$4+63)&amp;"/"&amp;DAY($I$4+63))</f>
        <v/>
      </c>
      <c r="U10" s="19">
        <f>IF($I$4="","",MONTH($I$4+70)&amp;"/"&amp;DAY($I$4+70))</f>
        <v/>
      </c>
      <c r="V10" s="19">
        <f>IF($I$4="","",MONTH($I$4+77)&amp;"/"&amp;DAY($I$4+77))</f>
        <v/>
      </c>
      <c r="W10" s="20" t="n"/>
    </row>
    <row r="11" ht="20" customHeight="1">
      <c r="A11" s="8" t="n">
        <v>1</v>
      </c>
      <c r="B11" s="8" t="inlineStr">
        <is>
          <t>기획</t>
        </is>
      </c>
      <c r="C11" s="6" t="inlineStr">
        <is>
          <t>요구사항 정리</t>
        </is>
      </c>
      <c r="D11" s="8" t="inlineStr">
        <is>
          <t>민지</t>
        </is>
      </c>
      <c r="E11" s="9" t="n">
        <v>46293</v>
      </c>
      <c r="F11" s="9" t="n">
        <v>46297</v>
      </c>
      <c r="G11" s="13">
        <f>IF(OR(E11="",F11=""),"",F11-E11+1)</f>
        <v/>
      </c>
      <c r="H11" s="21" t="n">
        <v>1</v>
      </c>
      <c r="I11" s="8" t="inlineStr">
        <is>
          <t>완료</t>
        </is>
      </c>
      <c r="J11" s="22">
        <f>IF(C11="","",IF(I11="보류","보류",IF(OR(I11="완료",H11&gt;=1),"완료",IF(AND(F11&lt;&gt;"",F11&lt;$C$5),"지연",IF(AND(E11&lt;&gt;"",E11&lt;=$C$5),"진행 기간","예정")))))</f>
        <v/>
      </c>
      <c r="K11" s="23">
        <f>IF(OR($E11="",$F11="",$I$4=""),"",IF(AND($E11&lt;=$I$4+6,$F11&gt;=$I$4+0),"■",""))</f>
        <v/>
      </c>
      <c r="L11" s="23">
        <f>IF(OR($E11="",$F11="",$I$4=""),"",IF(AND($E11&lt;=$I$4+13,$F11&gt;=$I$4+7),"■",""))</f>
        <v/>
      </c>
      <c r="M11" s="23">
        <f>IF(OR($E11="",$F11="",$I$4=""),"",IF(AND($E11&lt;=$I$4+20,$F11&gt;=$I$4+14),"■",""))</f>
        <v/>
      </c>
      <c r="N11" s="23">
        <f>IF(OR($E11="",$F11="",$I$4=""),"",IF(AND($E11&lt;=$I$4+27,$F11&gt;=$I$4+21),"■",""))</f>
        <v/>
      </c>
      <c r="O11" s="23">
        <f>IF(OR($E11="",$F11="",$I$4=""),"",IF(AND($E11&lt;=$I$4+34,$F11&gt;=$I$4+28),"■",""))</f>
        <v/>
      </c>
      <c r="P11" s="23">
        <f>IF(OR($E11="",$F11="",$I$4=""),"",IF(AND($E11&lt;=$I$4+41,$F11&gt;=$I$4+35),"■",""))</f>
        <v/>
      </c>
      <c r="Q11" s="23">
        <f>IF(OR($E11="",$F11="",$I$4=""),"",IF(AND($E11&lt;=$I$4+48,$F11&gt;=$I$4+42),"■",""))</f>
        <v/>
      </c>
      <c r="R11" s="23">
        <f>IF(OR($E11="",$F11="",$I$4=""),"",IF(AND($E11&lt;=$I$4+55,$F11&gt;=$I$4+49),"■",""))</f>
        <v/>
      </c>
      <c r="S11" s="23">
        <f>IF(OR($E11="",$F11="",$I$4=""),"",IF(AND($E11&lt;=$I$4+62,$F11&gt;=$I$4+56),"■",""))</f>
        <v/>
      </c>
      <c r="T11" s="23">
        <f>IF(OR($E11="",$F11="",$I$4=""),"",IF(AND($E11&lt;=$I$4+69,$F11&gt;=$I$4+63),"■",""))</f>
        <v/>
      </c>
      <c r="U11" s="23">
        <f>IF(OR($E11="",$F11="",$I$4=""),"",IF(AND($E11&lt;=$I$4+76,$F11&gt;=$I$4+70),"■",""))</f>
        <v/>
      </c>
      <c r="V11" s="23">
        <f>IF(OR($E11="",$F11="",$I$4=""),"",IF(AND($E11&lt;=$I$4+83,$F11&gt;=$I$4+77),"■",""))</f>
        <v/>
      </c>
      <c r="W11" s="6" t="n"/>
    </row>
    <row r="12" ht="20" customHeight="1">
      <c r="A12" s="8" t="n">
        <v>2</v>
      </c>
      <c r="B12" s="8" t="inlineStr">
        <is>
          <t>기획</t>
        </is>
      </c>
      <c r="C12" s="6" t="inlineStr">
        <is>
          <t>화면 흐름(와이어프레임)</t>
        </is>
      </c>
      <c r="D12" s="8" t="inlineStr">
        <is>
          <t>서준</t>
        </is>
      </c>
      <c r="E12" s="9" t="n">
        <v>46296</v>
      </c>
      <c r="F12" s="9" t="n">
        <v>46302</v>
      </c>
      <c r="G12" s="13">
        <f>IF(OR(E12="",F12=""),"",F12-E12+1)</f>
        <v/>
      </c>
      <c r="H12" s="21" t="n">
        <v>1</v>
      </c>
      <c r="I12" s="8" t="inlineStr">
        <is>
          <t>완료</t>
        </is>
      </c>
      <c r="J12" s="22">
        <f>IF(C12="","",IF(I12="보류","보류",IF(OR(I12="완료",H12&gt;=1),"완료",IF(AND(F12&lt;&gt;"",F12&lt;$C$5),"지연",IF(AND(E12&lt;&gt;"",E12&lt;=$C$5),"진행 기간","예정")))))</f>
        <v/>
      </c>
      <c r="K12" s="23">
        <f>IF(OR($E12="",$F12="",$I$4=""),"",IF(AND($E12&lt;=$I$4+6,$F12&gt;=$I$4+0),"■",""))</f>
        <v/>
      </c>
      <c r="L12" s="23">
        <f>IF(OR($E12="",$F12="",$I$4=""),"",IF(AND($E12&lt;=$I$4+13,$F12&gt;=$I$4+7),"■",""))</f>
        <v/>
      </c>
      <c r="M12" s="23">
        <f>IF(OR($E12="",$F12="",$I$4=""),"",IF(AND($E12&lt;=$I$4+20,$F12&gt;=$I$4+14),"■",""))</f>
        <v/>
      </c>
      <c r="N12" s="23">
        <f>IF(OR($E12="",$F12="",$I$4=""),"",IF(AND($E12&lt;=$I$4+27,$F12&gt;=$I$4+21),"■",""))</f>
        <v/>
      </c>
      <c r="O12" s="23">
        <f>IF(OR($E12="",$F12="",$I$4=""),"",IF(AND($E12&lt;=$I$4+34,$F12&gt;=$I$4+28),"■",""))</f>
        <v/>
      </c>
      <c r="P12" s="23">
        <f>IF(OR($E12="",$F12="",$I$4=""),"",IF(AND($E12&lt;=$I$4+41,$F12&gt;=$I$4+35),"■",""))</f>
        <v/>
      </c>
      <c r="Q12" s="23">
        <f>IF(OR($E12="",$F12="",$I$4=""),"",IF(AND($E12&lt;=$I$4+48,$F12&gt;=$I$4+42),"■",""))</f>
        <v/>
      </c>
      <c r="R12" s="23">
        <f>IF(OR($E12="",$F12="",$I$4=""),"",IF(AND($E12&lt;=$I$4+55,$F12&gt;=$I$4+49),"■",""))</f>
        <v/>
      </c>
      <c r="S12" s="23">
        <f>IF(OR($E12="",$F12="",$I$4=""),"",IF(AND($E12&lt;=$I$4+62,$F12&gt;=$I$4+56),"■",""))</f>
        <v/>
      </c>
      <c r="T12" s="23">
        <f>IF(OR($E12="",$F12="",$I$4=""),"",IF(AND($E12&lt;=$I$4+69,$F12&gt;=$I$4+63),"■",""))</f>
        <v/>
      </c>
      <c r="U12" s="23">
        <f>IF(OR($E12="",$F12="",$I$4=""),"",IF(AND($E12&lt;=$I$4+76,$F12&gt;=$I$4+70),"■",""))</f>
        <v/>
      </c>
      <c r="V12" s="23">
        <f>IF(OR($E12="",$F12="",$I$4=""),"",IF(AND($E12&lt;=$I$4+83,$F12&gt;=$I$4+77),"■",""))</f>
        <v/>
      </c>
      <c r="W12" s="6" t="n"/>
    </row>
    <row r="13" ht="20" customHeight="1">
      <c r="A13" s="8" t="n">
        <v>3</v>
      </c>
      <c r="B13" s="8" t="inlineStr">
        <is>
          <t>디자인</t>
        </is>
      </c>
      <c r="C13" s="6" t="inlineStr">
        <is>
          <t>화면 디자인</t>
        </is>
      </c>
      <c r="D13" s="8" t="inlineStr">
        <is>
          <t>하은</t>
        </is>
      </c>
      <c r="E13" s="9" t="n">
        <v>46300</v>
      </c>
      <c r="F13" s="9" t="n">
        <v>46311</v>
      </c>
      <c r="G13" s="13">
        <f>IF(OR(E13="",F13=""),"",F13-E13+1)</f>
        <v/>
      </c>
      <c r="H13" s="21" t="n">
        <v>0.6</v>
      </c>
      <c r="I13" s="8" t="inlineStr">
        <is>
          <t>진행 중</t>
        </is>
      </c>
      <c r="J13" s="22">
        <f>IF(C13="","",IF(I13="보류","보류",IF(OR(I13="완료",H13&gt;=1),"완료",IF(AND(F13&lt;&gt;"",F13&lt;$C$5),"지연",IF(AND(E13&lt;&gt;"",E13&lt;=$C$5),"진행 기간","예정")))))</f>
        <v/>
      </c>
      <c r="K13" s="23">
        <f>IF(OR($E13="",$F13="",$I$4=""),"",IF(AND($E13&lt;=$I$4+6,$F13&gt;=$I$4+0),"■",""))</f>
        <v/>
      </c>
      <c r="L13" s="23">
        <f>IF(OR($E13="",$F13="",$I$4=""),"",IF(AND($E13&lt;=$I$4+13,$F13&gt;=$I$4+7),"■",""))</f>
        <v/>
      </c>
      <c r="M13" s="23">
        <f>IF(OR($E13="",$F13="",$I$4=""),"",IF(AND($E13&lt;=$I$4+20,$F13&gt;=$I$4+14),"■",""))</f>
        <v/>
      </c>
      <c r="N13" s="23">
        <f>IF(OR($E13="",$F13="",$I$4=""),"",IF(AND($E13&lt;=$I$4+27,$F13&gt;=$I$4+21),"■",""))</f>
        <v/>
      </c>
      <c r="O13" s="23">
        <f>IF(OR($E13="",$F13="",$I$4=""),"",IF(AND($E13&lt;=$I$4+34,$F13&gt;=$I$4+28),"■",""))</f>
        <v/>
      </c>
      <c r="P13" s="23">
        <f>IF(OR($E13="",$F13="",$I$4=""),"",IF(AND($E13&lt;=$I$4+41,$F13&gt;=$I$4+35),"■",""))</f>
        <v/>
      </c>
      <c r="Q13" s="23">
        <f>IF(OR($E13="",$F13="",$I$4=""),"",IF(AND($E13&lt;=$I$4+48,$F13&gt;=$I$4+42),"■",""))</f>
        <v/>
      </c>
      <c r="R13" s="23">
        <f>IF(OR($E13="",$F13="",$I$4=""),"",IF(AND($E13&lt;=$I$4+55,$F13&gt;=$I$4+49),"■",""))</f>
        <v/>
      </c>
      <c r="S13" s="23">
        <f>IF(OR($E13="",$F13="",$I$4=""),"",IF(AND($E13&lt;=$I$4+62,$F13&gt;=$I$4+56),"■",""))</f>
        <v/>
      </c>
      <c r="T13" s="23">
        <f>IF(OR($E13="",$F13="",$I$4=""),"",IF(AND($E13&lt;=$I$4+69,$F13&gt;=$I$4+63),"■",""))</f>
        <v/>
      </c>
      <c r="U13" s="23">
        <f>IF(OR($E13="",$F13="",$I$4=""),"",IF(AND($E13&lt;=$I$4+76,$F13&gt;=$I$4+70),"■",""))</f>
        <v/>
      </c>
      <c r="V13" s="23">
        <f>IF(OR($E13="",$F13="",$I$4=""),"",IF(AND($E13&lt;=$I$4+83,$F13&gt;=$I$4+77),"■",""))</f>
        <v/>
      </c>
      <c r="W13" s="6" t="n"/>
    </row>
    <row r="14" ht="20" customHeight="1">
      <c r="A14" s="8" t="n">
        <v>4</v>
      </c>
      <c r="B14" s="8" t="inlineStr">
        <is>
          <t>개발</t>
        </is>
      </c>
      <c r="C14" s="6" t="inlineStr">
        <is>
          <t>서버·DB 설계</t>
        </is>
      </c>
      <c r="D14" s="8" t="inlineStr">
        <is>
          <t>도윤</t>
        </is>
      </c>
      <c r="E14" s="9" t="n">
        <v>46300</v>
      </c>
      <c r="F14" s="9" t="n">
        <v>46304</v>
      </c>
      <c r="G14" s="13">
        <f>IF(OR(E14="",F14=""),"",F14-E14+1)</f>
        <v/>
      </c>
      <c r="H14" s="21" t="n">
        <v>0.8</v>
      </c>
      <c r="I14" s="8" t="inlineStr">
        <is>
          <t>진행 중</t>
        </is>
      </c>
      <c r="J14" s="22">
        <f>IF(C14="","",IF(I14="보류","보류",IF(OR(I14="완료",H14&gt;=1),"완료",IF(AND(F14&lt;&gt;"",F14&lt;$C$5),"지연",IF(AND(E14&lt;&gt;"",E14&lt;=$C$5),"진행 기간","예정")))))</f>
        <v/>
      </c>
      <c r="K14" s="23">
        <f>IF(OR($E14="",$F14="",$I$4=""),"",IF(AND($E14&lt;=$I$4+6,$F14&gt;=$I$4+0),"■",""))</f>
        <v/>
      </c>
      <c r="L14" s="23">
        <f>IF(OR($E14="",$F14="",$I$4=""),"",IF(AND($E14&lt;=$I$4+13,$F14&gt;=$I$4+7),"■",""))</f>
        <v/>
      </c>
      <c r="M14" s="23">
        <f>IF(OR($E14="",$F14="",$I$4=""),"",IF(AND($E14&lt;=$I$4+20,$F14&gt;=$I$4+14),"■",""))</f>
        <v/>
      </c>
      <c r="N14" s="23">
        <f>IF(OR($E14="",$F14="",$I$4=""),"",IF(AND($E14&lt;=$I$4+27,$F14&gt;=$I$4+21),"■",""))</f>
        <v/>
      </c>
      <c r="O14" s="23">
        <f>IF(OR($E14="",$F14="",$I$4=""),"",IF(AND($E14&lt;=$I$4+34,$F14&gt;=$I$4+28),"■",""))</f>
        <v/>
      </c>
      <c r="P14" s="23">
        <f>IF(OR($E14="",$F14="",$I$4=""),"",IF(AND($E14&lt;=$I$4+41,$F14&gt;=$I$4+35),"■",""))</f>
        <v/>
      </c>
      <c r="Q14" s="23">
        <f>IF(OR($E14="",$F14="",$I$4=""),"",IF(AND($E14&lt;=$I$4+48,$F14&gt;=$I$4+42),"■",""))</f>
        <v/>
      </c>
      <c r="R14" s="23">
        <f>IF(OR($E14="",$F14="",$I$4=""),"",IF(AND($E14&lt;=$I$4+55,$F14&gt;=$I$4+49),"■",""))</f>
        <v/>
      </c>
      <c r="S14" s="23">
        <f>IF(OR($E14="",$F14="",$I$4=""),"",IF(AND($E14&lt;=$I$4+62,$F14&gt;=$I$4+56),"■",""))</f>
        <v/>
      </c>
      <c r="T14" s="23">
        <f>IF(OR($E14="",$F14="",$I$4=""),"",IF(AND($E14&lt;=$I$4+69,$F14&gt;=$I$4+63),"■",""))</f>
        <v/>
      </c>
      <c r="U14" s="23">
        <f>IF(OR($E14="",$F14="",$I$4=""),"",IF(AND($E14&lt;=$I$4+76,$F14&gt;=$I$4+70),"■",""))</f>
        <v/>
      </c>
      <c r="V14" s="23">
        <f>IF(OR($E14="",$F14="",$I$4=""),"",IF(AND($E14&lt;=$I$4+83,$F14&gt;=$I$4+77),"■",""))</f>
        <v/>
      </c>
      <c r="W14" s="6" t="inlineStr">
        <is>
          <t>리뷰 대기</t>
        </is>
      </c>
    </row>
    <row r="15" ht="20" customHeight="1">
      <c r="A15" s="8" t="n">
        <v>5</v>
      </c>
      <c r="B15" s="8" t="inlineStr">
        <is>
          <t>개발</t>
        </is>
      </c>
      <c r="C15" s="6" t="inlineStr">
        <is>
          <t>예약 기능 개발</t>
        </is>
      </c>
      <c r="D15" s="8" t="inlineStr">
        <is>
          <t>도윤</t>
        </is>
      </c>
      <c r="E15" s="9" t="n">
        <v>46307</v>
      </c>
      <c r="F15" s="9" t="n">
        <v>46325</v>
      </c>
      <c r="G15" s="13">
        <f>IF(OR(E15="",F15=""),"",F15-E15+1)</f>
        <v/>
      </c>
      <c r="H15" s="21" t="n"/>
      <c r="I15" s="8" t="inlineStr">
        <is>
          <t>대기</t>
        </is>
      </c>
      <c r="J15" s="22">
        <f>IF(C15="","",IF(I15="보류","보류",IF(OR(I15="완료",H15&gt;=1),"완료",IF(AND(F15&lt;&gt;"",F15&lt;$C$5),"지연",IF(AND(E15&lt;&gt;"",E15&lt;=$C$5),"진행 기간","예정")))))</f>
        <v/>
      </c>
      <c r="K15" s="23">
        <f>IF(OR($E15="",$F15="",$I$4=""),"",IF(AND($E15&lt;=$I$4+6,$F15&gt;=$I$4+0),"■",""))</f>
        <v/>
      </c>
      <c r="L15" s="23">
        <f>IF(OR($E15="",$F15="",$I$4=""),"",IF(AND($E15&lt;=$I$4+13,$F15&gt;=$I$4+7),"■",""))</f>
        <v/>
      </c>
      <c r="M15" s="23">
        <f>IF(OR($E15="",$F15="",$I$4=""),"",IF(AND($E15&lt;=$I$4+20,$F15&gt;=$I$4+14),"■",""))</f>
        <v/>
      </c>
      <c r="N15" s="23">
        <f>IF(OR($E15="",$F15="",$I$4=""),"",IF(AND($E15&lt;=$I$4+27,$F15&gt;=$I$4+21),"■",""))</f>
        <v/>
      </c>
      <c r="O15" s="23">
        <f>IF(OR($E15="",$F15="",$I$4=""),"",IF(AND($E15&lt;=$I$4+34,$F15&gt;=$I$4+28),"■",""))</f>
        <v/>
      </c>
      <c r="P15" s="23">
        <f>IF(OR($E15="",$F15="",$I$4=""),"",IF(AND($E15&lt;=$I$4+41,$F15&gt;=$I$4+35),"■",""))</f>
        <v/>
      </c>
      <c r="Q15" s="23">
        <f>IF(OR($E15="",$F15="",$I$4=""),"",IF(AND($E15&lt;=$I$4+48,$F15&gt;=$I$4+42),"■",""))</f>
        <v/>
      </c>
      <c r="R15" s="23">
        <f>IF(OR($E15="",$F15="",$I$4=""),"",IF(AND($E15&lt;=$I$4+55,$F15&gt;=$I$4+49),"■",""))</f>
        <v/>
      </c>
      <c r="S15" s="23">
        <f>IF(OR($E15="",$F15="",$I$4=""),"",IF(AND($E15&lt;=$I$4+62,$F15&gt;=$I$4+56),"■",""))</f>
        <v/>
      </c>
      <c r="T15" s="23">
        <f>IF(OR($E15="",$F15="",$I$4=""),"",IF(AND($E15&lt;=$I$4+69,$F15&gt;=$I$4+63),"■",""))</f>
        <v/>
      </c>
      <c r="U15" s="23">
        <f>IF(OR($E15="",$F15="",$I$4=""),"",IF(AND($E15&lt;=$I$4+76,$F15&gt;=$I$4+70),"■",""))</f>
        <v/>
      </c>
      <c r="V15" s="23">
        <f>IF(OR($E15="",$F15="",$I$4=""),"",IF(AND($E15&lt;=$I$4+83,$F15&gt;=$I$4+77),"■",""))</f>
        <v/>
      </c>
      <c r="W15" s="6" t="n"/>
    </row>
    <row r="16" ht="20" customHeight="1">
      <c r="A16" s="8" t="n">
        <v>6</v>
      </c>
      <c r="B16" s="8" t="inlineStr">
        <is>
          <t>마케팅</t>
        </is>
      </c>
      <c r="C16" s="6" t="inlineStr">
        <is>
          <t>사전 신청 페이지</t>
        </is>
      </c>
      <c r="D16" s="8" t="inlineStr">
        <is>
          <t>하은</t>
        </is>
      </c>
      <c r="E16" s="9" t="n">
        <v>46314</v>
      </c>
      <c r="F16" s="9" t="n">
        <v>46325</v>
      </c>
      <c r="G16" s="13">
        <f>IF(OR(E16="",F16=""),"",F16-E16+1)</f>
        <v/>
      </c>
      <c r="H16" s="21" t="n"/>
      <c r="I16" s="8" t="inlineStr">
        <is>
          <t>대기</t>
        </is>
      </c>
      <c r="J16" s="22">
        <f>IF(C16="","",IF(I16="보류","보류",IF(OR(I16="완료",H16&gt;=1),"완료",IF(AND(F16&lt;&gt;"",F16&lt;$C$5),"지연",IF(AND(E16&lt;&gt;"",E16&lt;=$C$5),"진행 기간","예정")))))</f>
        <v/>
      </c>
      <c r="K16" s="23">
        <f>IF(OR($E16="",$F16="",$I$4=""),"",IF(AND($E16&lt;=$I$4+6,$F16&gt;=$I$4+0),"■",""))</f>
        <v/>
      </c>
      <c r="L16" s="23">
        <f>IF(OR($E16="",$F16="",$I$4=""),"",IF(AND($E16&lt;=$I$4+13,$F16&gt;=$I$4+7),"■",""))</f>
        <v/>
      </c>
      <c r="M16" s="23">
        <f>IF(OR($E16="",$F16="",$I$4=""),"",IF(AND($E16&lt;=$I$4+20,$F16&gt;=$I$4+14),"■",""))</f>
        <v/>
      </c>
      <c r="N16" s="23">
        <f>IF(OR($E16="",$F16="",$I$4=""),"",IF(AND($E16&lt;=$I$4+27,$F16&gt;=$I$4+21),"■",""))</f>
        <v/>
      </c>
      <c r="O16" s="23">
        <f>IF(OR($E16="",$F16="",$I$4=""),"",IF(AND($E16&lt;=$I$4+34,$F16&gt;=$I$4+28),"■",""))</f>
        <v/>
      </c>
      <c r="P16" s="23">
        <f>IF(OR($E16="",$F16="",$I$4=""),"",IF(AND($E16&lt;=$I$4+41,$F16&gt;=$I$4+35),"■",""))</f>
        <v/>
      </c>
      <c r="Q16" s="23">
        <f>IF(OR($E16="",$F16="",$I$4=""),"",IF(AND($E16&lt;=$I$4+48,$F16&gt;=$I$4+42),"■",""))</f>
        <v/>
      </c>
      <c r="R16" s="23">
        <f>IF(OR($E16="",$F16="",$I$4=""),"",IF(AND($E16&lt;=$I$4+55,$F16&gt;=$I$4+49),"■",""))</f>
        <v/>
      </c>
      <c r="S16" s="23">
        <f>IF(OR($E16="",$F16="",$I$4=""),"",IF(AND($E16&lt;=$I$4+62,$F16&gt;=$I$4+56),"■",""))</f>
        <v/>
      </c>
      <c r="T16" s="23">
        <f>IF(OR($E16="",$F16="",$I$4=""),"",IF(AND($E16&lt;=$I$4+69,$F16&gt;=$I$4+63),"■",""))</f>
        <v/>
      </c>
      <c r="U16" s="23">
        <f>IF(OR($E16="",$F16="",$I$4=""),"",IF(AND($E16&lt;=$I$4+76,$F16&gt;=$I$4+70),"■",""))</f>
        <v/>
      </c>
      <c r="V16" s="23">
        <f>IF(OR($E16="",$F16="",$I$4=""),"",IF(AND($E16&lt;=$I$4+83,$F16&gt;=$I$4+77),"■",""))</f>
        <v/>
      </c>
      <c r="W16" s="6" t="n"/>
    </row>
    <row r="17" ht="20" customHeight="1">
      <c r="A17" s="8" t="n">
        <v>7</v>
      </c>
      <c r="B17" s="8" t="inlineStr">
        <is>
          <t>개발</t>
        </is>
      </c>
      <c r="C17" s="6" t="inlineStr">
        <is>
          <t>결제 연동</t>
        </is>
      </c>
      <c r="D17" s="8" t="inlineStr">
        <is>
          <t>유나</t>
        </is>
      </c>
      <c r="E17" s="9" t="n">
        <v>46321</v>
      </c>
      <c r="F17" s="9" t="n">
        <v>46339</v>
      </c>
      <c r="G17" s="13">
        <f>IF(OR(E17="",F17=""),"",F17-E17+1)</f>
        <v/>
      </c>
      <c r="H17" s="21" t="n"/>
      <c r="I17" s="8" t="inlineStr">
        <is>
          <t>대기</t>
        </is>
      </c>
      <c r="J17" s="22">
        <f>IF(C17="","",IF(I17="보류","보류",IF(OR(I17="완료",H17&gt;=1),"완료",IF(AND(F17&lt;&gt;"",F17&lt;$C$5),"지연",IF(AND(E17&lt;&gt;"",E17&lt;=$C$5),"진행 기간","예정")))))</f>
        <v/>
      </c>
      <c r="K17" s="23">
        <f>IF(OR($E17="",$F17="",$I$4=""),"",IF(AND($E17&lt;=$I$4+6,$F17&gt;=$I$4+0),"■",""))</f>
        <v/>
      </c>
      <c r="L17" s="23">
        <f>IF(OR($E17="",$F17="",$I$4=""),"",IF(AND($E17&lt;=$I$4+13,$F17&gt;=$I$4+7),"■",""))</f>
        <v/>
      </c>
      <c r="M17" s="23">
        <f>IF(OR($E17="",$F17="",$I$4=""),"",IF(AND($E17&lt;=$I$4+20,$F17&gt;=$I$4+14),"■",""))</f>
        <v/>
      </c>
      <c r="N17" s="23">
        <f>IF(OR($E17="",$F17="",$I$4=""),"",IF(AND($E17&lt;=$I$4+27,$F17&gt;=$I$4+21),"■",""))</f>
        <v/>
      </c>
      <c r="O17" s="23">
        <f>IF(OR($E17="",$F17="",$I$4=""),"",IF(AND($E17&lt;=$I$4+34,$F17&gt;=$I$4+28),"■",""))</f>
        <v/>
      </c>
      <c r="P17" s="23">
        <f>IF(OR($E17="",$F17="",$I$4=""),"",IF(AND($E17&lt;=$I$4+41,$F17&gt;=$I$4+35),"■",""))</f>
        <v/>
      </c>
      <c r="Q17" s="23">
        <f>IF(OR($E17="",$F17="",$I$4=""),"",IF(AND($E17&lt;=$I$4+48,$F17&gt;=$I$4+42),"■",""))</f>
        <v/>
      </c>
      <c r="R17" s="23">
        <f>IF(OR($E17="",$F17="",$I$4=""),"",IF(AND($E17&lt;=$I$4+55,$F17&gt;=$I$4+49),"■",""))</f>
        <v/>
      </c>
      <c r="S17" s="23">
        <f>IF(OR($E17="",$F17="",$I$4=""),"",IF(AND($E17&lt;=$I$4+62,$F17&gt;=$I$4+56),"■",""))</f>
        <v/>
      </c>
      <c r="T17" s="23">
        <f>IF(OR($E17="",$F17="",$I$4=""),"",IF(AND($E17&lt;=$I$4+69,$F17&gt;=$I$4+63),"■",""))</f>
        <v/>
      </c>
      <c r="U17" s="23">
        <f>IF(OR($E17="",$F17="",$I$4=""),"",IF(AND($E17&lt;=$I$4+76,$F17&gt;=$I$4+70),"■",""))</f>
        <v/>
      </c>
      <c r="V17" s="23">
        <f>IF(OR($E17="",$F17="",$I$4=""),"",IF(AND($E17&lt;=$I$4+83,$F17&gt;=$I$4+77),"■",""))</f>
        <v/>
      </c>
      <c r="W17" s="6" t="inlineStr">
        <is>
          <t>테스트 키로 먼저</t>
        </is>
      </c>
    </row>
    <row r="18" ht="20" customHeight="1">
      <c r="A18" s="8" t="n">
        <v>8</v>
      </c>
      <c r="B18" s="8" t="inlineStr">
        <is>
          <t>테스트</t>
        </is>
      </c>
      <c r="C18" s="6" t="inlineStr">
        <is>
          <t>내부 테스트</t>
        </is>
      </c>
      <c r="D18" s="8" t="inlineStr">
        <is>
          <t>서준</t>
        </is>
      </c>
      <c r="E18" s="9" t="n">
        <v>46342</v>
      </c>
      <c r="F18" s="9" t="n">
        <v>46353</v>
      </c>
      <c r="G18" s="13">
        <f>IF(OR(E18="",F18=""),"",F18-E18+1)</f>
        <v/>
      </c>
      <c r="H18" s="21" t="n"/>
      <c r="I18" s="8" t="inlineStr">
        <is>
          <t>대기</t>
        </is>
      </c>
      <c r="J18" s="22">
        <f>IF(C18="","",IF(I18="보류","보류",IF(OR(I18="완료",H18&gt;=1),"완료",IF(AND(F18&lt;&gt;"",F18&lt;$C$5),"지연",IF(AND(E18&lt;&gt;"",E18&lt;=$C$5),"진행 기간","예정")))))</f>
        <v/>
      </c>
      <c r="K18" s="23">
        <f>IF(OR($E18="",$F18="",$I$4=""),"",IF(AND($E18&lt;=$I$4+6,$F18&gt;=$I$4+0),"■",""))</f>
        <v/>
      </c>
      <c r="L18" s="23">
        <f>IF(OR($E18="",$F18="",$I$4=""),"",IF(AND($E18&lt;=$I$4+13,$F18&gt;=$I$4+7),"■",""))</f>
        <v/>
      </c>
      <c r="M18" s="23">
        <f>IF(OR($E18="",$F18="",$I$4=""),"",IF(AND($E18&lt;=$I$4+20,$F18&gt;=$I$4+14),"■",""))</f>
        <v/>
      </c>
      <c r="N18" s="23">
        <f>IF(OR($E18="",$F18="",$I$4=""),"",IF(AND($E18&lt;=$I$4+27,$F18&gt;=$I$4+21),"■",""))</f>
        <v/>
      </c>
      <c r="O18" s="23">
        <f>IF(OR($E18="",$F18="",$I$4=""),"",IF(AND($E18&lt;=$I$4+34,$F18&gt;=$I$4+28),"■",""))</f>
        <v/>
      </c>
      <c r="P18" s="23">
        <f>IF(OR($E18="",$F18="",$I$4=""),"",IF(AND($E18&lt;=$I$4+41,$F18&gt;=$I$4+35),"■",""))</f>
        <v/>
      </c>
      <c r="Q18" s="23">
        <f>IF(OR($E18="",$F18="",$I$4=""),"",IF(AND($E18&lt;=$I$4+48,$F18&gt;=$I$4+42),"■",""))</f>
        <v/>
      </c>
      <c r="R18" s="23">
        <f>IF(OR($E18="",$F18="",$I$4=""),"",IF(AND($E18&lt;=$I$4+55,$F18&gt;=$I$4+49),"■",""))</f>
        <v/>
      </c>
      <c r="S18" s="23">
        <f>IF(OR($E18="",$F18="",$I$4=""),"",IF(AND($E18&lt;=$I$4+62,$F18&gt;=$I$4+56),"■",""))</f>
        <v/>
      </c>
      <c r="T18" s="23">
        <f>IF(OR($E18="",$F18="",$I$4=""),"",IF(AND($E18&lt;=$I$4+69,$F18&gt;=$I$4+63),"■",""))</f>
        <v/>
      </c>
      <c r="U18" s="23">
        <f>IF(OR($E18="",$F18="",$I$4=""),"",IF(AND($E18&lt;=$I$4+76,$F18&gt;=$I$4+70),"■",""))</f>
        <v/>
      </c>
      <c r="V18" s="23">
        <f>IF(OR($E18="",$F18="",$I$4=""),"",IF(AND($E18&lt;=$I$4+83,$F18&gt;=$I$4+77),"■",""))</f>
        <v/>
      </c>
      <c r="W18" s="6" t="n"/>
    </row>
    <row r="19" ht="20" customHeight="1">
      <c r="A19" s="8" t="n">
        <v>9</v>
      </c>
      <c r="B19" s="8" t="inlineStr">
        <is>
          <t>출시</t>
        </is>
      </c>
      <c r="C19" s="6" t="inlineStr">
        <is>
          <t>스토어 등록·심사</t>
        </is>
      </c>
      <c r="D19" s="8" t="inlineStr">
        <is>
          <t>민지</t>
        </is>
      </c>
      <c r="E19" s="9" t="n">
        <v>46356</v>
      </c>
      <c r="F19" s="9" t="n">
        <v>46367</v>
      </c>
      <c r="G19" s="13">
        <f>IF(OR(E19="",F19=""),"",F19-E19+1)</f>
        <v/>
      </c>
      <c r="H19" s="21" t="n"/>
      <c r="I19" s="8" t="inlineStr">
        <is>
          <t>대기</t>
        </is>
      </c>
      <c r="J19" s="22">
        <f>IF(C19="","",IF(I19="보류","보류",IF(OR(I19="완료",H19&gt;=1),"완료",IF(AND(F19&lt;&gt;"",F19&lt;$C$5),"지연",IF(AND(E19&lt;&gt;"",E19&lt;=$C$5),"진행 기간","예정")))))</f>
        <v/>
      </c>
      <c r="K19" s="23">
        <f>IF(OR($E19="",$F19="",$I$4=""),"",IF(AND($E19&lt;=$I$4+6,$F19&gt;=$I$4+0),"■",""))</f>
        <v/>
      </c>
      <c r="L19" s="23">
        <f>IF(OR($E19="",$F19="",$I$4=""),"",IF(AND($E19&lt;=$I$4+13,$F19&gt;=$I$4+7),"■",""))</f>
        <v/>
      </c>
      <c r="M19" s="23">
        <f>IF(OR($E19="",$F19="",$I$4=""),"",IF(AND($E19&lt;=$I$4+20,$F19&gt;=$I$4+14),"■",""))</f>
        <v/>
      </c>
      <c r="N19" s="23">
        <f>IF(OR($E19="",$F19="",$I$4=""),"",IF(AND($E19&lt;=$I$4+27,$F19&gt;=$I$4+21),"■",""))</f>
        <v/>
      </c>
      <c r="O19" s="23">
        <f>IF(OR($E19="",$F19="",$I$4=""),"",IF(AND($E19&lt;=$I$4+34,$F19&gt;=$I$4+28),"■",""))</f>
        <v/>
      </c>
      <c r="P19" s="23">
        <f>IF(OR($E19="",$F19="",$I$4=""),"",IF(AND($E19&lt;=$I$4+41,$F19&gt;=$I$4+35),"■",""))</f>
        <v/>
      </c>
      <c r="Q19" s="23">
        <f>IF(OR($E19="",$F19="",$I$4=""),"",IF(AND($E19&lt;=$I$4+48,$F19&gt;=$I$4+42),"■",""))</f>
        <v/>
      </c>
      <c r="R19" s="23">
        <f>IF(OR($E19="",$F19="",$I$4=""),"",IF(AND($E19&lt;=$I$4+55,$F19&gt;=$I$4+49),"■",""))</f>
        <v/>
      </c>
      <c r="S19" s="23">
        <f>IF(OR($E19="",$F19="",$I$4=""),"",IF(AND($E19&lt;=$I$4+62,$F19&gt;=$I$4+56),"■",""))</f>
        <v/>
      </c>
      <c r="T19" s="23">
        <f>IF(OR($E19="",$F19="",$I$4=""),"",IF(AND($E19&lt;=$I$4+69,$F19&gt;=$I$4+63),"■",""))</f>
        <v/>
      </c>
      <c r="U19" s="23">
        <f>IF(OR($E19="",$F19="",$I$4=""),"",IF(AND($E19&lt;=$I$4+76,$F19&gt;=$I$4+70),"■",""))</f>
        <v/>
      </c>
      <c r="V19" s="23">
        <f>IF(OR($E19="",$F19="",$I$4=""),"",IF(AND($E19&lt;=$I$4+83,$F19&gt;=$I$4+77),"■",""))</f>
        <v/>
      </c>
      <c r="W19" s="6" t="n"/>
    </row>
    <row r="20" ht="20" customHeight="1">
      <c r="A20" s="8" t="n">
        <v>10</v>
      </c>
      <c r="B20" s="8" t="inlineStr">
        <is>
          <t>마케팅</t>
        </is>
      </c>
      <c r="C20" s="6" t="inlineStr">
        <is>
          <t>출시 홍보 콘텐츠</t>
        </is>
      </c>
      <c r="D20" s="8" t="inlineStr">
        <is>
          <t>하은</t>
        </is>
      </c>
      <c r="E20" s="9" t="n">
        <v>46363</v>
      </c>
      <c r="F20" s="9" t="n">
        <v>46374</v>
      </c>
      <c r="G20" s="13">
        <f>IF(OR(E20="",F20=""),"",F20-E20+1)</f>
        <v/>
      </c>
      <c r="H20" s="21" t="n"/>
      <c r="I20" s="8" t="inlineStr">
        <is>
          <t>대기</t>
        </is>
      </c>
      <c r="J20" s="22">
        <f>IF(C20="","",IF(I20="보류","보류",IF(OR(I20="완료",H20&gt;=1),"완료",IF(AND(F20&lt;&gt;"",F20&lt;$C$5),"지연",IF(AND(E20&lt;&gt;"",E20&lt;=$C$5),"진행 기간","예정")))))</f>
        <v/>
      </c>
      <c r="K20" s="23">
        <f>IF(OR($E20="",$F20="",$I$4=""),"",IF(AND($E20&lt;=$I$4+6,$F20&gt;=$I$4+0),"■",""))</f>
        <v/>
      </c>
      <c r="L20" s="23">
        <f>IF(OR($E20="",$F20="",$I$4=""),"",IF(AND($E20&lt;=$I$4+13,$F20&gt;=$I$4+7),"■",""))</f>
        <v/>
      </c>
      <c r="M20" s="23">
        <f>IF(OR($E20="",$F20="",$I$4=""),"",IF(AND($E20&lt;=$I$4+20,$F20&gt;=$I$4+14),"■",""))</f>
        <v/>
      </c>
      <c r="N20" s="23">
        <f>IF(OR($E20="",$F20="",$I$4=""),"",IF(AND($E20&lt;=$I$4+27,$F20&gt;=$I$4+21),"■",""))</f>
        <v/>
      </c>
      <c r="O20" s="23">
        <f>IF(OR($E20="",$F20="",$I$4=""),"",IF(AND($E20&lt;=$I$4+34,$F20&gt;=$I$4+28),"■",""))</f>
        <v/>
      </c>
      <c r="P20" s="23">
        <f>IF(OR($E20="",$F20="",$I$4=""),"",IF(AND($E20&lt;=$I$4+41,$F20&gt;=$I$4+35),"■",""))</f>
        <v/>
      </c>
      <c r="Q20" s="23">
        <f>IF(OR($E20="",$F20="",$I$4=""),"",IF(AND($E20&lt;=$I$4+48,$F20&gt;=$I$4+42),"■",""))</f>
        <v/>
      </c>
      <c r="R20" s="23">
        <f>IF(OR($E20="",$F20="",$I$4=""),"",IF(AND($E20&lt;=$I$4+55,$F20&gt;=$I$4+49),"■",""))</f>
        <v/>
      </c>
      <c r="S20" s="23">
        <f>IF(OR($E20="",$F20="",$I$4=""),"",IF(AND($E20&lt;=$I$4+62,$F20&gt;=$I$4+56),"■",""))</f>
        <v/>
      </c>
      <c r="T20" s="23">
        <f>IF(OR($E20="",$F20="",$I$4=""),"",IF(AND($E20&lt;=$I$4+69,$F20&gt;=$I$4+63),"■",""))</f>
        <v/>
      </c>
      <c r="U20" s="23">
        <f>IF(OR($E20="",$F20="",$I$4=""),"",IF(AND($E20&lt;=$I$4+76,$F20&gt;=$I$4+70),"■",""))</f>
        <v/>
      </c>
      <c r="V20" s="23">
        <f>IF(OR($E20="",$F20="",$I$4=""),"",IF(AND($E20&lt;=$I$4+83,$F20&gt;=$I$4+77),"■",""))</f>
        <v/>
      </c>
      <c r="W20" s="6" t="n"/>
    </row>
    <row r="21" ht="20" customHeight="1">
      <c r="A21" s="8" t="n">
        <v>11</v>
      </c>
      <c r="B21" s="8" t="n"/>
      <c r="C21" s="6" t="n"/>
      <c r="D21" s="8" t="n"/>
      <c r="E21" s="9" t="n"/>
      <c r="F21" s="9" t="n"/>
      <c r="G21" s="13">
        <f>IF(OR(E21="",F21=""),"",F21-E21+1)</f>
        <v/>
      </c>
      <c r="H21" s="21" t="n"/>
      <c r="I21" s="8" t="n"/>
      <c r="J21" s="22">
        <f>IF(C21="","",IF(I21="보류","보류",IF(OR(I21="완료",H21&gt;=1),"완료",IF(AND(F21&lt;&gt;"",F21&lt;$C$5),"지연",IF(AND(E21&lt;&gt;"",E21&lt;=$C$5),"진행 기간","예정")))))</f>
        <v/>
      </c>
      <c r="K21" s="23">
        <f>IF(OR($E21="",$F21="",$I$4=""),"",IF(AND($E21&lt;=$I$4+6,$F21&gt;=$I$4+0),"■",""))</f>
        <v/>
      </c>
      <c r="L21" s="23">
        <f>IF(OR($E21="",$F21="",$I$4=""),"",IF(AND($E21&lt;=$I$4+13,$F21&gt;=$I$4+7),"■",""))</f>
        <v/>
      </c>
      <c r="M21" s="23">
        <f>IF(OR($E21="",$F21="",$I$4=""),"",IF(AND($E21&lt;=$I$4+20,$F21&gt;=$I$4+14),"■",""))</f>
        <v/>
      </c>
      <c r="N21" s="23">
        <f>IF(OR($E21="",$F21="",$I$4=""),"",IF(AND($E21&lt;=$I$4+27,$F21&gt;=$I$4+21),"■",""))</f>
        <v/>
      </c>
      <c r="O21" s="23">
        <f>IF(OR($E21="",$F21="",$I$4=""),"",IF(AND($E21&lt;=$I$4+34,$F21&gt;=$I$4+28),"■",""))</f>
        <v/>
      </c>
      <c r="P21" s="23">
        <f>IF(OR($E21="",$F21="",$I$4=""),"",IF(AND($E21&lt;=$I$4+41,$F21&gt;=$I$4+35),"■",""))</f>
        <v/>
      </c>
      <c r="Q21" s="23">
        <f>IF(OR($E21="",$F21="",$I$4=""),"",IF(AND($E21&lt;=$I$4+48,$F21&gt;=$I$4+42),"■",""))</f>
        <v/>
      </c>
      <c r="R21" s="23">
        <f>IF(OR($E21="",$F21="",$I$4=""),"",IF(AND($E21&lt;=$I$4+55,$F21&gt;=$I$4+49),"■",""))</f>
        <v/>
      </c>
      <c r="S21" s="23">
        <f>IF(OR($E21="",$F21="",$I$4=""),"",IF(AND($E21&lt;=$I$4+62,$F21&gt;=$I$4+56),"■",""))</f>
        <v/>
      </c>
      <c r="T21" s="23">
        <f>IF(OR($E21="",$F21="",$I$4=""),"",IF(AND($E21&lt;=$I$4+69,$F21&gt;=$I$4+63),"■",""))</f>
        <v/>
      </c>
      <c r="U21" s="23">
        <f>IF(OR($E21="",$F21="",$I$4=""),"",IF(AND($E21&lt;=$I$4+76,$F21&gt;=$I$4+70),"■",""))</f>
        <v/>
      </c>
      <c r="V21" s="23">
        <f>IF(OR($E21="",$F21="",$I$4=""),"",IF(AND($E21&lt;=$I$4+83,$F21&gt;=$I$4+77),"■",""))</f>
        <v/>
      </c>
      <c r="W21" s="6" t="n"/>
    </row>
    <row r="22" ht="20" customHeight="1">
      <c r="A22" s="8" t="n">
        <v>12</v>
      </c>
      <c r="B22" s="8" t="n"/>
      <c r="C22" s="6" t="n"/>
      <c r="D22" s="8" t="n"/>
      <c r="E22" s="9" t="n"/>
      <c r="F22" s="9" t="n"/>
      <c r="G22" s="13">
        <f>IF(OR(E22="",F22=""),"",F22-E22+1)</f>
        <v/>
      </c>
      <c r="H22" s="21" t="n"/>
      <c r="I22" s="8" t="n"/>
      <c r="J22" s="22">
        <f>IF(C22="","",IF(I22="보류","보류",IF(OR(I22="완료",H22&gt;=1),"완료",IF(AND(F22&lt;&gt;"",F22&lt;$C$5),"지연",IF(AND(E22&lt;&gt;"",E22&lt;=$C$5),"진행 기간","예정")))))</f>
        <v/>
      </c>
      <c r="K22" s="23">
        <f>IF(OR($E22="",$F22="",$I$4=""),"",IF(AND($E22&lt;=$I$4+6,$F22&gt;=$I$4+0),"■",""))</f>
        <v/>
      </c>
      <c r="L22" s="23">
        <f>IF(OR($E22="",$F22="",$I$4=""),"",IF(AND($E22&lt;=$I$4+13,$F22&gt;=$I$4+7),"■",""))</f>
        <v/>
      </c>
      <c r="M22" s="23">
        <f>IF(OR($E22="",$F22="",$I$4=""),"",IF(AND($E22&lt;=$I$4+20,$F22&gt;=$I$4+14),"■",""))</f>
        <v/>
      </c>
      <c r="N22" s="23">
        <f>IF(OR($E22="",$F22="",$I$4=""),"",IF(AND($E22&lt;=$I$4+27,$F22&gt;=$I$4+21),"■",""))</f>
        <v/>
      </c>
      <c r="O22" s="23">
        <f>IF(OR($E22="",$F22="",$I$4=""),"",IF(AND($E22&lt;=$I$4+34,$F22&gt;=$I$4+28),"■",""))</f>
        <v/>
      </c>
      <c r="P22" s="23">
        <f>IF(OR($E22="",$F22="",$I$4=""),"",IF(AND($E22&lt;=$I$4+41,$F22&gt;=$I$4+35),"■",""))</f>
        <v/>
      </c>
      <c r="Q22" s="23">
        <f>IF(OR($E22="",$F22="",$I$4=""),"",IF(AND($E22&lt;=$I$4+48,$F22&gt;=$I$4+42),"■",""))</f>
        <v/>
      </c>
      <c r="R22" s="23">
        <f>IF(OR($E22="",$F22="",$I$4=""),"",IF(AND($E22&lt;=$I$4+55,$F22&gt;=$I$4+49),"■",""))</f>
        <v/>
      </c>
      <c r="S22" s="23">
        <f>IF(OR($E22="",$F22="",$I$4=""),"",IF(AND($E22&lt;=$I$4+62,$F22&gt;=$I$4+56),"■",""))</f>
        <v/>
      </c>
      <c r="T22" s="23">
        <f>IF(OR($E22="",$F22="",$I$4=""),"",IF(AND($E22&lt;=$I$4+69,$F22&gt;=$I$4+63),"■",""))</f>
        <v/>
      </c>
      <c r="U22" s="23">
        <f>IF(OR($E22="",$F22="",$I$4=""),"",IF(AND($E22&lt;=$I$4+76,$F22&gt;=$I$4+70),"■",""))</f>
        <v/>
      </c>
      <c r="V22" s="23">
        <f>IF(OR($E22="",$F22="",$I$4=""),"",IF(AND($E22&lt;=$I$4+83,$F22&gt;=$I$4+77),"■",""))</f>
        <v/>
      </c>
      <c r="W22" s="6" t="n"/>
    </row>
    <row r="23" ht="20" customHeight="1">
      <c r="A23" s="8" t="n">
        <v>13</v>
      </c>
      <c r="B23" s="8" t="n"/>
      <c r="C23" s="6" t="n"/>
      <c r="D23" s="8" t="n"/>
      <c r="E23" s="9" t="n"/>
      <c r="F23" s="9" t="n"/>
      <c r="G23" s="13">
        <f>IF(OR(E23="",F23=""),"",F23-E23+1)</f>
        <v/>
      </c>
      <c r="H23" s="21" t="n"/>
      <c r="I23" s="8" t="n"/>
      <c r="J23" s="22">
        <f>IF(C23="","",IF(I23="보류","보류",IF(OR(I23="완료",H23&gt;=1),"완료",IF(AND(F23&lt;&gt;"",F23&lt;$C$5),"지연",IF(AND(E23&lt;&gt;"",E23&lt;=$C$5),"진행 기간","예정")))))</f>
        <v/>
      </c>
      <c r="K23" s="23">
        <f>IF(OR($E23="",$F23="",$I$4=""),"",IF(AND($E23&lt;=$I$4+6,$F23&gt;=$I$4+0),"■",""))</f>
        <v/>
      </c>
      <c r="L23" s="23">
        <f>IF(OR($E23="",$F23="",$I$4=""),"",IF(AND($E23&lt;=$I$4+13,$F23&gt;=$I$4+7),"■",""))</f>
        <v/>
      </c>
      <c r="M23" s="23">
        <f>IF(OR($E23="",$F23="",$I$4=""),"",IF(AND($E23&lt;=$I$4+20,$F23&gt;=$I$4+14),"■",""))</f>
        <v/>
      </c>
      <c r="N23" s="23">
        <f>IF(OR($E23="",$F23="",$I$4=""),"",IF(AND($E23&lt;=$I$4+27,$F23&gt;=$I$4+21),"■",""))</f>
        <v/>
      </c>
      <c r="O23" s="23">
        <f>IF(OR($E23="",$F23="",$I$4=""),"",IF(AND($E23&lt;=$I$4+34,$F23&gt;=$I$4+28),"■",""))</f>
        <v/>
      </c>
      <c r="P23" s="23">
        <f>IF(OR($E23="",$F23="",$I$4=""),"",IF(AND($E23&lt;=$I$4+41,$F23&gt;=$I$4+35),"■",""))</f>
        <v/>
      </c>
      <c r="Q23" s="23">
        <f>IF(OR($E23="",$F23="",$I$4=""),"",IF(AND($E23&lt;=$I$4+48,$F23&gt;=$I$4+42),"■",""))</f>
        <v/>
      </c>
      <c r="R23" s="23">
        <f>IF(OR($E23="",$F23="",$I$4=""),"",IF(AND($E23&lt;=$I$4+55,$F23&gt;=$I$4+49),"■",""))</f>
        <v/>
      </c>
      <c r="S23" s="23">
        <f>IF(OR($E23="",$F23="",$I$4=""),"",IF(AND($E23&lt;=$I$4+62,$F23&gt;=$I$4+56),"■",""))</f>
        <v/>
      </c>
      <c r="T23" s="23">
        <f>IF(OR($E23="",$F23="",$I$4=""),"",IF(AND($E23&lt;=$I$4+69,$F23&gt;=$I$4+63),"■",""))</f>
        <v/>
      </c>
      <c r="U23" s="23">
        <f>IF(OR($E23="",$F23="",$I$4=""),"",IF(AND($E23&lt;=$I$4+76,$F23&gt;=$I$4+70),"■",""))</f>
        <v/>
      </c>
      <c r="V23" s="23">
        <f>IF(OR($E23="",$F23="",$I$4=""),"",IF(AND($E23&lt;=$I$4+83,$F23&gt;=$I$4+77),"■",""))</f>
        <v/>
      </c>
      <c r="W23" s="6" t="n"/>
    </row>
    <row r="24" ht="20" customHeight="1">
      <c r="A24" s="8" t="n">
        <v>14</v>
      </c>
      <c r="B24" s="8" t="n"/>
      <c r="C24" s="6" t="n"/>
      <c r="D24" s="8" t="n"/>
      <c r="E24" s="9" t="n"/>
      <c r="F24" s="9" t="n"/>
      <c r="G24" s="13">
        <f>IF(OR(E24="",F24=""),"",F24-E24+1)</f>
        <v/>
      </c>
      <c r="H24" s="21" t="n"/>
      <c r="I24" s="8" t="n"/>
      <c r="J24" s="22">
        <f>IF(C24="","",IF(I24="보류","보류",IF(OR(I24="완료",H24&gt;=1),"완료",IF(AND(F24&lt;&gt;"",F24&lt;$C$5),"지연",IF(AND(E24&lt;&gt;"",E24&lt;=$C$5),"진행 기간","예정")))))</f>
        <v/>
      </c>
      <c r="K24" s="23">
        <f>IF(OR($E24="",$F24="",$I$4=""),"",IF(AND($E24&lt;=$I$4+6,$F24&gt;=$I$4+0),"■",""))</f>
        <v/>
      </c>
      <c r="L24" s="23">
        <f>IF(OR($E24="",$F24="",$I$4=""),"",IF(AND($E24&lt;=$I$4+13,$F24&gt;=$I$4+7),"■",""))</f>
        <v/>
      </c>
      <c r="M24" s="23">
        <f>IF(OR($E24="",$F24="",$I$4=""),"",IF(AND($E24&lt;=$I$4+20,$F24&gt;=$I$4+14),"■",""))</f>
        <v/>
      </c>
      <c r="N24" s="23">
        <f>IF(OR($E24="",$F24="",$I$4=""),"",IF(AND($E24&lt;=$I$4+27,$F24&gt;=$I$4+21),"■",""))</f>
        <v/>
      </c>
      <c r="O24" s="23">
        <f>IF(OR($E24="",$F24="",$I$4=""),"",IF(AND($E24&lt;=$I$4+34,$F24&gt;=$I$4+28),"■",""))</f>
        <v/>
      </c>
      <c r="P24" s="23">
        <f>IF(OR($E24="",$F24="",$I$4=""),"",IF(AND($E24&lt;=$I$4+41,$F24&gt;=$I$4+35),"■",""))</f>
        <v/>
      </c>
      <c r="Q24" s="23">
        <f>IF(OR($E24="",$F24="",$I$4=""),"",IF(AND($E24&lt;=$I$4+48,$F24&gt;=$I$4+42),"■",""))</f>
        <v/>
      </c>
      <c r="R24" s="23">
        <f>IF(OR($E24="",$F24="",$I$4=""),"",IF(AND($E24&lt;=$I$4+55,$F24&gt;=$I$4+49),"■",""))</f>
        <v/>
      </c>
      <c r="S24" s="23">
        <f>IF(OR($E24="",$F24="",$I$4=""),"",IF(AND($E24&lt;=$I$4+62,$F24&gt;=$I$4+56),"■",""))</f>
        <v/>
      </c>
      <c r="T24" s="23">
        <f>IF(OR($E24="",$F24="",$I$4=""),"",IF(AND($E24&lt;=$I$4+69,$F24&gt;=$I$4+63),"■",""))</f>
        <v/>
      </c>
      <c r="U24" s="23">
        <f>IF(OR($E24="",$F24="",$I$4=""),"",IF(AND($E24&lt;=$I$4+76,$F24&gt;=$I$4+70),"■",""))</f>
        <v/>
      </c>
      <c r="V24" s="23">
        <f>IF(OR($E24="",$F24="",$I$4=""),"",IF(AND($E24&lt;=$I$4+83,$F24&gt;=$I$4+77),"■",""))</f>
        <v/>
      </c>
      <c r="W24" s="6" t="n"/>
    </row>
    <row r="25" ht="20" customHeight="1">
      <c r="A25" s="8" t="n">
        <v>15</v>
      </c>
      <c r="B25" s="8" t="n"/>
      <c r="C25" s="6" t="n"/>
      <c r="D25" s="8" t="n"/>
      <c r="E25" s="9" t="n"/>
      <c r="F25" s="9" t="n"/>
      <c r="G25" s="13">
        <f>IF(OR(E25="",F25=""),"",F25-E25+1)</f>
        <v/>
      </c>
      <c r="H25" s="21" t="n"/>
      <c r="I25" s="8" t="n"/>
      <c r="J25" s="22">
        <f>IF(C25="","",IF(I25="보류","보류",IF(OR(I25="완료",H25&gt;=1),"완료",IF(AND(F25&lt;&gt;"",F25&lt;$C$5),"지연",IF(AND(E25&lt;&gt;"",E25&lt;=$C$5),"진행 기간","예정")))))</f>
        <v/>
      </c>
      <c r="K25" s="23">
        <f>IF(OR($E25="",$F25="",$I$4=""),"",IF(AND($E25&lt;=$I$4+6,$F25&gt;=$I$4+0),"■",""))</f>
        <v/>
      </c>
      <c r="L25" s="23">
        <f>IF(OR($E25="",$F25="",$I$4=""),"",IF(AND($E25&lt;=$I$4+13,$F25&gt;=$I$4+7),"■",""))</f>
        <v/>
      </c>
      <c r="M25" s="23">
        <f>IF(OR($E25="",$F25="",$I$4=""),"",IF(AND($E25&lt;=$I$4+20,$F25&gt;=$I$4+14),"■",""))</f>
        <v/>
      </c>
      <c r="N25" s="23">
        <f>IF(OR($E25="",$F25="",$I$4=""),"",IF(AND($E25&lt;=$I$4+27,$F25&gt;=$I$4+21),"■",""))</f>
        <v/>
      </c>
      <c r="O25" s="23">
        <f>IF(OR($E25="",$F25="",$I$4=""),"",IF(AND($E25&lt;=$I$4+34,$F25&gt;=$I$4+28),"■",""))</f>
        <v/>
      </c>
      <c r="P25" s="23">
        <f>IF(OR($E25="",$F25="",$I$4=""),"",IF(AND($E25&lt;=$I$4+41,$F25&gt;=$I$4+35),"■",""))</f>
        <v/>
      </c>
      <c r="Q25" s="23">
        <f>IF(OR($E25="",$F25="",$I$4=""),"",IF(AND($E25&lt;=$I$4+48,$F25&gt;=$I$4+42),"■",""))</f>
        <v/>
      </c>
      <c r="R25" s="23">
        <f>IF(OR($E25="",$F25="",$I$4=""),"",IF(AND($E25&lt;=$I$4+55,$F25&gt;=$I$4+49),"■",""))</f>
        <v/>
      </c>
      <c r="S25" s="23">
        <f>IF(OR($E25="",$F25="",$I$4=""),"",IF(AND($E25&lt;=$I$4+62,$F25&gt;=$I$4+56),"■",""))</f>
        <v/>
      </c>
      <c r="T25" s="23">
        <f>IF(OR($E25="",$F25="",$I$4=""),"",IF(AND($E25&lt;=$I$4+69,$F25&gt;=$I$4+63),"■",""))</f>
        <v/>
      </c>
      <c r="U25" s="23">
        <f>IF(OR($E25="",$F25="",$I$4=""),"",IF(AND($E25&lt;=$I$4+76,$F25&gt;=$I$4+70),"■",""))</f>
        <v/>
      </c>
      <c r="V25" s="23">
        <f>IF(OR($E25="",$F25="",$I$4=""),"",IF(AND($E25&lt;=$I$4+83,$F25&gt;=$I$4+77),"■",""))</f>
        <v/>
      </c>
      <c r="W25" s="6" t="n"/>
    </row>
    <row r="26" ht="20" customHeight="1">
      <c r="A26" s="8" t="n">
        <v>16</v>
      </c>
      <c r="B26" s="8" t="n"/>
      <c r="C26" s="6" t="n"/>
      <c r="D26" s="8" t="n"/>
      <c r="E26" s="9" t="n"/>
      <c r="F26" s="9" t="n"/>
      <c r="G26" s="13">
        <f>IF(OR(E26="",F26=""),"",F26-E26+1)</f>
        <v/>
      </c>
      <c r="H26" s="21" t="n"/>
      <c r="I26" s="8" t="n"/>
      <c r="J26" s="22">
        <f>IF(C26="","",IF(I26="보류","보류",IF(OR(I26="완료",H26&gt;=1),"완료",IF(AND(F26&lt;&gt;"",F26&lt;$C$5),"지연",IF(AND(E26&lt;&gt;"",E26&lt;=$C$5),"진행 기간","예정")))))</f>
        <v/>
      </c>
      <c r="K26" s="23">
        <f>IF(OR($E26="",$F26="",$I$4=""),"",IF(AND($E26&lt;=$I$4+6,$F26&gt;=$I$4+0),"■",""))</f>
        <v/>
      </c>
      <c r="L26" s="23">
        <f>IF(OR($E26="",$F26="",$I$4=""),"",IF(AND($E26&lt;=$I$4+13,$F26&gt;=$I$4+7),"■",""))</f>
        <v/>
      </c>
      <c r="M26" s="23">
        <f>IF(OR($E26="",$F26="",$I$4=""),"",IF(AND($E26&lt;=$I$4+20,$F26&gt;=$I$4+14),"■",""))</f>
        <v/>
      </c>
      <c r="N26" s="23">
        <f>IF(OR($E26="",$F26="",$I$4=""),"",IF(AND($E26&lt;=$I$4+27,$F26&gt;=$I$4+21),"■",""))</f>
        <v/>
      </c>
      <c r="O26" s="23">
        <f>IF(OR($E26="",$F26="",$I$4=""),"",IF(AND($E26&lt;=$I$4+34,$F26&gt;=$I$4+28),"■",""))</f>
        <v/>
      </c>
      <c r="P26" s="23">
        <f>IF(OR($E26="",$F26="",$I$4=""),"",IF(AND($E26&lt;=$I$4+41,$F26&gt;=$I$4+35),"■",""))</f>
        <v/>
      </c>
      <c r="Q26" s="23">
        <f>IF(OR($E26="",$F26="",$I$4=""),"",IF(AND($E26&lt;=$I$4+48,$F26&gt;=$I$4+42),"■",""))</f>
        <v/>
      </c>
      <c r="R26" s="23">
        <f>IF(OR($E26="",$F26="",$I$4=""),"",IF(AND($E26&lt;=$I$4+55,$F26&gt;=$I$4+49),"■",""))</f>
        <v/>
      </c>
      <c r="S26" s="23">
        <f>IF(OR($E26="",$F26="",$I$4=""),"",IF(AND($E26&lt;=$I$4+62,$F26&gt;=$I$4+56),"■",""))</f>
        <v/>
      </c>
      <c r="T26" s="23">
        <f>IF(OR($E26="",$F26="",$I$4=""),"",IF(AND($E26&lt;=$I$4+69,$F26&gt;=$I$4+63),"■",""))</f>
        <v/>
      </c>
      <c r="U26" s="23">
        <f>IF(OR($E26="",$F26="",$I$4=""),"",IF(AND($E26&lt;=$I$4+76,$F26&gt;=$I$4+70),"■",""))</f>
        <v/>
      </c>
      <c r="V26" s="23">
        <f>IF(OR($E26="",$F26="",$I$4=""),"",IF(AND($E26&lt;=$I$4+83,$F26&gt;=$I$4+77),"■",""))</f>
        <v/>
      </c>
      <c r="W26" s="6" t="n"/>
    </row>
    <row r="27" ht="20" customHeight="1">
      <c r="A27" s="8" t="n">
        <v>17</v>
      </c>
      <c r="B27" s="8" t="n"/>
      <c r="C27" s="6" t="n"/>
      <c r="D27" s="8" t="n"/>
      <c r="E27" s="9" t="n"/>
      <c r="F27" s="9" t="n"/>
      <c r="G27" s="13">
        <f>IF(OR(E27="",F27=""),"",F27-E27+1)</f>
        <v/>
      </c>
      <c r="H27" s="21" t="n"/>
      <c r="I27" s="8" t="n"/>
      <c r="J27" s="22">
        <f>IF(C27="","",IF(I27="보류","보류",IF(OR(I27="완료",H27&gt;=1),"완료",IF(AND(F27&lt;&gt;"",F27&lt;$C$5),"지연",IF(AND(E27&lt;&gt;"",E27&lt;=$C$5),"진행 기간","예정")))))</f>
        <v/>
      </c>
      <c r="K27" s="23">
        <f>IF(OR($E27="",$F27="",$I$4=""),"",IF(AND($E27&lt;=$I$4+6,$F27&gt;=$I$4+0),"■",""))</f>
        <v/>
      </c>
      <c r="L27" s="23">
        <f>IF(OR($E27="",$F27="",$I$4=""),"",IF(AND($E27&lt;=$I$4+13,$F27&gt;=$I$4+7),"■",""))</f>
        <v/>
      </c>
      <c r="M27" s="23">
        <f>IF(OR($E27="",$F27="",$I$4=""),"",IF(AND($E27&lt;=$I$4+20,$F27&gt;=$I$4+14),"■",""))</f>
        <v/>
      </c>
      <c r="N27" s="23">
        <f>IF(OR($E27="",$F27="",$I$4=""),"",IF(AND($E27&lt;=$I$4+27,$F27&gt;=$I$4+21),"■",""))</f>
        <v/>
      </c>
      <c r="O27" s="23">
        <f>IF(OR($E27="",$F27="",$I$4=""),"",IF(AND($E27&lt;=$I$4+34,$F27&gt;=$I$4+28),"■",""))</f>
        <v/>
      </c>
      <c r="P27" s="23">
        <f>IF(OR($E27="",$F27="",$I$4=""),"",IF(AND($E27&lt;=$I$4+41,$F27&gt;=$I$4+35),"■",""))</f>
        <v/>
      </c>
      <c r="Q27" s="23">
        <f>IF(OR($E27="",$F27="",$I$4=""),"",IF(AND($E27&lt;=$I$4+48,$F27&gt;=$I$4+42),"■",""))</f>
        <v/>
      </c>
      <c r="R27" s="23">
        <f>IF(OR($E27="",$F27="",$I$4=""),"",IF(AND($E27&lt;=$I$4+55,$F27&gt;=$I$4+49),"■",""))</f>
        <v/>
      </c>
      <c r="S27" s="23">
        <f>IF(OR($E27="",$F27="",$I$4=""),"",IF(AND($E27&lt;=$I$4+62,$F27&gt;=$I$4+56),"■",""))</f>
        <v/>
      </c>
      <c r="T27" s="23">
        <f>IF(OR($E27="",$F27="",$I$4=""),"",IF(AND($E27&lt;=$I$4+69,$F27&gt;=$I$4+63),"■",""))</f>
        <v/>
      </c>
      <c r="U27" s="23">
        <f>IF(OR($E27="",$F27="",$I$4=""),"",IF(AND($E27&lt;=$I$4+76,$F27&gt;=$I$4+70),"■",""))</f>
        <v/>
      </c>
      <c r="V27" s="23">
        <f>IF(OR($E27="",$F27="",$I$4=""),"",IF(AND($E27&lt;=$I$4+83,$F27&gt;=$I$4+77),"■",""))</f>
        <v/>
      </c>
      <c r="W27" s="6" t="n"/>
    </row>
    <row r="28" ht="20" customHeight="1">
      <c r="A28" s="8" t="n">
        <v>18</v>
      </c>
      <c r="B28" s="8" t="n"/>
      <c r="C28" s="6" t="n"/>
      <c r="D28" s="8" t="n"/>
      <c r="E28" s="9" t="n"/>
      <c r="F28" s="9" t="n"/>
      <c r="G28" s="13">
        <f>IF(OR(E28="",F28=""),"",F28-E28+1)</f>
        <v/>
      </c>
      <c r="H28" s="21" t="n"/>
      <c r="I28" s="8" t="n"/>
      <c r="J28" s="22">
        <f>IF(C28="","",IF(I28="보류","보류",IF(OR(I28="완료",H28&gt;=1),"완료",IF(AND(F28&lt;&gt;"",F28&lt;$C$5),"지연",IF(AND(E28&lt;&gt;"",E28&lt;=$C$5),"진행 기간","예정")))))</f>
        <v/>
      </c>
      <c r="K28" s="23">
        <f>IF(OR($E28="",$F28="",$I$4=""),"",IF(AND($E28&lt;=$I$4+6,$F28&gt;=$I$4+0),"■",""))</f>
        <v/>
      </c>
      <c r="L28" s="23">
        <f>IF(OR($E28="",$F28="",$I$4=""),"",IF(AND($E28&lt;=$I$4+13,$F28&gt;=$I$4+7),"■",""))</f>
        <v/>
      </c>
      <c r="M28" s="23">
        <f>IF(OR($E28="",$F28="",$I$4=""),"",IF(AND($E28&lt;=$I$4+20,$F28&gt;=$I$4+14),"■",""))</f>
        <v/>
      </c>
      <c r="N28" s="23">
        <f>IF(OR($E28="",$F28="",$I$4=""),"",IF(AND($E28&lt;=$I$4+27,$F28&gt;=$I$4+21),"■",""))</f>
        <v/>
      </c>
      <c r="O28" s="23">
        <f>IF(OR($E28="",$F28="",$I$4=""),"",IF(AND($E28&lt;=$I$4+34,$F28&gt;=$I$4+28),"■",""))</f>
        <v/>
      </c>
      <c r="P28" s="23">
        <f>IF(OR($E28="",$F28="",$I$4=""),"",IF(AND($E28&lt;=$I$4+41,$F28&gt;=$I$4+35),"■",""))</f>
        <v/>
      </c>
      <c r="Q28" s="23">
        <f>IF(OR($E28="",$F28="",$I$4=""),"",IF(AND($E28&lt;=$I$4+48,$F28&gt;=$I$4+42),"■",""))</f>
        <v/>
      </c>
      <c r="R28" s="23">
        <f>IF(OR($E28="",$F28="",$I$4=""),"",IF(AND($E28&lt;=$I$4+55,$F28&gt;=$I$4+49),"■",""))</f>
        <v/>
      </c>
      <c r="S28" s="23">
        <f>IF(OR($E28="",$F28="",$I$4=""),"",IF(AND($E28&lt;=$I$4+62,$F28&gt;=$I$4+56),"■",""))</f>
        <v/>
      </c>
      <c r="T28" s="23">
        <f>IF(OR($E28="",$F28="",$I$4=""),"",IF(AND($E28&lt;=$I$4+69,$F28&gt;=$I$4+63),"■",""))</f>
        <v/>
      </c>
      <c r="U28" s="23">
        <f>IF(OR($E28="",$F28="",$I$4=""),"",IF(AND($E28&lt;=$I$4+76,$F28&gt;=$I$4+70),"■",""))</f>
        <v/>
      </c>
      <c r="V28" s="23">
        <f>IF(OR($E28="",$F28="",$I$4=""),"",IF(AND($E28&lt;=$I$4+83,$F28&gt;=$I$4+77),"■",""))</f>
        <v/>
      </c>
      <c r="W28" s="6" t="n"/>
    </row>
    <row r="29" ht="20" customHeight="1">
      <c r="A29" s="8" t="n">
        <v>19</v>
      </c>
      <c r="B29" s="8" t="n"/>
      <c r="C29" s="6" t="n"/>
      <c r="D29" s="8" t="n"/>
      <c r="E29" s="9" t="n"/>
      <c r="F29" s="9" t="n"/>
      <c r="G29" s="13">
        <f>IF(OR(E29="",F29=""),"",F29-E29+1)</f>
        <v/>
      </c>
      <c r="H29" s="21" t="n"/>
      <c r="I29" s="8" t="n"/>
      <c r="J29" s="22">
        <f>IF(C29="","",IF(I29="보류","보류",IF(OR(I29="완료",H29&gt;=1),"완료",IF(AND(F29&lt;&gt;"",F29&lt;$C$5),"지연",IF(AND(E29&lt;&gt;"",E29&lt;=$C$5),"진행 기간","예정")))))</f>
        <v/>
      </c>
      <c r="K29" s="23">
        <f>IF(OR($E29="",$F29="",$I$4=""),"",IF(AND($E29&lt;=$I$4+6,$F29&gt;=$I$4+0),"■",""))</f>
        <v/>
      </c>
      <c r="L29" s="23">
        <f>IF(OR($E29="",$F29="",$I$4=""),"",IF(AND($E29&lt;=$I$4+13,$F29&gt;=$I$4+7),"■",""))</f>
        <v/>
      </c>
      <c r="M29" s="23">
        <f>IF(OR($E29="",$F29="",$I$4=""),"",IF(AND($E29&lt;=$I$4+20,$F29&gt;=$I$4+14),"■",""))</f>
        <v/>
      </c>
      <c r="N29" s="23">
        <f>IF(OR($E29="",$F29="",$I$4=""),"",IF(AND($E29&lt;=$I$4+27,$F29&gt;=$I$4+21),"■",""))</f>
        <v/>
      </c>
      <c r="O29" s="23">
        <f>IF(OR($E29="",$F29="",$I$4=""),"",IF(AND($E29&lt;=$I$4+34,$F29&gt;=$I$4+28),"■",""))</f>
        <v/>
      </c>
      <c r="P29" s="23">
        <f>IF(OR($E29="",$F29="",$I$4=""),"",IF(AND($E29&lt;=$I$4+41,$F29&gt;=$I$4+35),"■",""))</f>
        <v/>
      </c>
      <c r="Q29" s="23">
        <f>IF(OR($E29="",$F29="",$I$4=""),"",IF(AND($E29&lt;=$I$4+48,$F29&gt;=$I$4+42),"■",""))</f>
        <v/>
      </c>
      <c r="R29" s="23">
        <f>IF(OR($E29="",$F29="",$I$4=""),"",IF(AND($E29&lt;=$I$4+55,$F29&gt;=$I$4+49),"■",""))</f>
        <v/>
      </c>
      <c r="S29" s="23">
        <f>IF(OR($E29="",$F29="",$I$4=""),"",IF(AND($E29&lt;=$I$4+62,$F29&gt;=$I$4+56),"■",""))</f>
        <v/>
      </c>
      <c r="T29" s="23">
        <f>IF(OR($E29="",$F29="",$I$4=""),"",IF(AND($E29&lt;=$I$4+69,$F29&gt;=$I$4+63),"■",""))</f>
        <v/>
      </c>
      <c r="U29" s="23">
        <f>IF(OR($E29="",$F29="",$I$4=""),"",IF(AND($E29&lt;=$I$4+76,$F29&gt;=$I$4+70),"■",""))</f>
        <v/>
      </c>
      <c r="V29" s="23">
        <f>IF(OR($E29="",$F29="",$I$4=""),"",IF(AND($E29&lt;=$I$4+83,$F29&gt;=$I$4+77),"■",""))</f>
        <v/>
      </c>
      <c r="W29" s="6" t="n"/>
    </row>
    <row r="30" ht="20" customHeight="1">
      <c r="A30" s="8" t="n">
        <v>20</v>
      </c>
      <c r="B30" s="8" t="n"/>
      <c r="C30" s="6" t="n"/>
      <c r="D30" s="8" t="n"/>
      <c r="E30" s="9" t="n"/>
      <c r="F30" s="9" t="n"/>
      <c r="G30" s="13">
        <f>IF(OR(E30="",F30=""),"",F30-E30+1)</f>
        <v/>
      </c>
      <c r="H30" s="21" t="n"/>
      <c r="I30" s="8" t="n"/>
      <c r="J30" s="22">
        <f>IF(C30="","",IF(I30="보류","보류",IF(OR(I30="완료",H30&gt;=1),"완료",IF(AND(F30&lt;&gt;"",F30&lt;$C$5),"지연",IF(AND(E30&lt;&gt;"",E30&lt;=$C$5),"진행 기간","예정")))))</f>
        <v/>
      </c>
      <c r="K30" s="23">
        <f>IF(OR($E30="",$F30="",$I$4=""),"",IF(AND($E30&lt;=$I$4+6,$F30&gt;=$I$4+0),"■",""))</f>
        <v/>
      </c>
      <c r="L30" s="23">
        <f>IF(OR($E30="",$F30="",$I$4=""),"",IF(AND($E30&lt;=$I$4+13,$F30&gt;=$I$4+7),"■",""))</f>
        <v/>
      </c>
      <c r="M30" s="23">
        <f>IF(OR($E30="",$F30="",$I$4=""),"",IF(AND($E30&lt;=$I$4+20,$F30&gt;=$I$4+14),"■",""))</f>
        <v/>
      </c>
      <c r="N30" s="23">
        <f>IF(OR($E30="",$F30="",$I$4=""),"",IF(AND($E30&lt;=$I$4+27,$F30&gt;=$I$4+21),"■",""))</f>
        <v/>
      </c>
      <c r="O30" s="23">
        <f>IF(OR($E30="",$F30="",$I$4=""),"",IF(AND($E30&lt;=$I$4+34,$F30&gt;=$I$4+28),"■",""))</f>
        <v/>
      </c>
      <c r="P30" s="23">
        <f>IF(OR($E30="",$F30="",$I$4=""),"",IF(AND($E30&lt;=$I$4+41,$F30&gt;=$I$4+35),"■",""))</f>
        <v/>
      </c>
      <c r="Q30" s="23">
        <f>IF(OR($E30="",$F30="",$I$4=""),"",IF(AND($E30&lt;=$I$4+48,$F30&gt;=$I$4+42),"■",""))</f>
        <v/>
      </c>
      <c r="R30" s="23">
        <f>IF(OR($E30="",$F30="",$I$4=""),"",IF(AND($E30&lt;=$I$4+55,$F30&gt;=$I$4+49),"■",""))</f>
        <v/>
      </c>
      <c r="S30" s="23">
        <f>IF(OR($E30="",$F30="",$I$4=""),"",IF(AND($E30&lt;=$I$4+62,$F30&gt;=$I$4+56),"■",""))</f>
        <v/>
      </c>
      <c r="T30" s="23">
        <f>IF(OR($E30="",$F30="",$I$4=""),"",IF(AND($E30&lt;=$I$4+69,$F30&gt;=$I$4+63),"■",""))</f>
        <v/>
      </c>
      <c r="U30" s="23">
        <f>IF(OR($E30="",$F30="",$I$4=""),"",IF(AND($E30&lt;=$I$4+76,$F30&gt;=$I$4+70),"■",""))</f>
        <v/>
      </c>
      <c r="V30" s="23">
        <f>IF(OR($E30="",$F30="",$I$4=""),"",IF(AND($E30&lt;=$I$4+83,$F30&gt;=$I$4+77),"■",""))</f>
        <v/>
      </c>
      <c r="W30" s="6" t="n"/>
    </row>
    <row r="32">
      <c r="A32" s="24" t="inlineStr">
        <is>
          <t>쓰는 법</t>
        </is>
      </c>
    </row>
    <row r="33">
      <c r="A33" s="12" t="inlineStr">
        <is>
          <t>1. 시작일(월요일 권장)을 적으면 오른쪽 12주 막대 일정의 주차 날짜가 채워져요.</t>
        </is>
      </c>
    </row>
    <row r="34">
      <c r="A34" s="12" t="inlineStr">
        <is>
          <t>2. 큰 일을 1주일 안팎으로 끝나는 작업으로 쪼개 한 줄씩 적고, 담당자는 한 명씩 정해요.</t>
        </is>
      </c>
    </row>
    <row r="35">
      <c r="A35" s="12" t="inlineStr">
        <is>
          <t>3. 작업마다 시작일·종료일을 적으면 기간과 막대가 자동으로 그려져요. 진행률·상태는 주 1회 고쳐요.</t>
        </is>
      </c>
    </row>
    <row r="36">
      <c r="A36" s="12" t="inlineStr">
        <is>
          <t>4. 종료일이 지났는데 완료가 아니면 '지연'(빨강), 이번 주 칸은 노란색으로 표시돼요.</t>
        </is>
      </c>
    </row>
  </sheetData>
  <mergeCells count="21">
    <mergeCell ref="A34:W34"/>
    <mergeCell ref="C5:D5"/>
    <mergeCell ref="K5:O5"/>
    <mergeCell ref="K7:W7"/>
    <mergeCell ref="A10:J10"/>
    <mergeCell ref="C4:D4"/>
    <mergeCell ref="A36:W36"/>
    <mergeCell ref="P5:S5"/>
    <mergeCell ref="A1:W1"/>
    <mergeCell ref="A7:B7"/>
    <mergeCell ref="P4:S4"/>
    <mergeCell ref="H7:I7"/>
    <mergeCell ref="A5:B5"/>
    <mergeCell ref="A2:W2"/>
    <mergeCell ref="A33:W33"/>
    <mergeCell ref="A4:B4"/>
    <mergeCell ref="G4:H4"/>
    <mergeCell ref="I4:J4"/>
    <mergeCell ref="A35:W35"/>
    <mergeCell ref="E5:J5"/>
    <mergeCell ref="K4:O4"/>
  </mergeCells>
  <conditionalFormatting sqref="J11:J30">
    <cfRule type="expression" priority="1" dxfId="0">
      <formula>J11="지연"</formula>
    </cfRule>
    <cfRule type="expression" priority="2" dxfId="1">
      <formula>J11="완료"</formula>
    </cfRule>
    <cfRule type="expression" priority="3" dxfId="2">
      <formula>J11="진행 기간"</formula>
    </cfRule>
  </conditionalFormatting>
  <conditionalFormatting sqref="H11:H30">
    <cfRule type="dataBar" priority="4">
      <dataBar>
        <cfvo type="num" val="0"/>
        <cfvo type="num" val="1"/>
        <color rgb="008CC4A0"/>
      </dataBar>
    </cfRule>
  </conditionalFormatting>
  <conditionalFormatting sqref="K11:K30">
    <cfRule type="expression" priority="5" dxfId="3">
      <formula>AND(K11="■",$J11="지연")</formula>
    </cfRule>
    <cfRule type="expression" priority="6" dxfId="4">
      <formula>AND(K11="■",$J11="완료")</formula>
    </cfRule>
    <cfRule type="expression" priority="7" dxfId="5">
      <formula>K11="■"</formula>
    </cfRule>
  </conditionalFormatting>
  <conditionalFormatting sqref="K10:K30">
    <cfRule type="expression" priority="8" dxfId="6">
      <formula>AND($C$5&lt;&gt;"",$I$4&lt;&gt;"",$C$5&gt;=$I$4+0,$C$5&lt;$I$4+7)</formula>
    </cfRule>
  </conditionalFormatting>
  <conditionalFormatting sqref="L11:L30">
    <cfRule type="expression" priority="9" dxfId="3">
      <formula>AND(L11="■",$J11="지연")</formula>
    </cfRule>
    <cfRule type="expression" priority="10" dxfId="4">
      <formula>AND(L11="■",$J11="완료")</formula>
    </cfRule>
    <cfRule type="expression" priority="11" dxfId="5">
      <formula>L11="■"</formula>
    </cfRule>
  </conditionalFormatting>
  <conditionalFormatting sqref="L10:L30">
    <cfRule type="expression" priority="12" dxfId="6">
      <formula>AND($C$5&lt;&gt;"",$I$4&lt;&gt;"",$C$5&gt;=$I$4+7,$C$5&lt;$I$4+14)</formula>
    </cfRule>
  </conditionalFormatting>
  <conditionalFormatting sqref="M11:M30">
    <cfRule type="expression" priority="13" dxfId="3">
      <formula>AND(M11="■",$J11="지연")</formula>
    </cfRule>
    <cfRule type="expression" priority="14" dxfId="4">
      <formula>AND(M11="■",$J11="완료")</formula>
    </cfRule>
    <cfRule type="expression" priority="15" dxfId="5">
      <formula>M11="■"</formula>
    </cfRule>
  </conditionalFormatting>
  <conditionalFormatting sqref="M10:M30">
    <cfRule type="expression" priority="16" dxfId="6">
      <formula>AND($C$5&lt;&gt;"",$I$4&lt;&gt;"",$C$5&gt;=$I$4+14,$C$5&lt;$I$4+21)</formula>
    </cfRule>
  </conditionalFormatting>
  <conditionalFormatting sqref="N11:N30">
    <cfRule type="expression" priority="17" dxfId="3">
      <formula>AND(N11="■",$J11="지연")</formula>
    </cfRule>
    <cfRule type="expression" priority="18" dxfId="4">
      <formula>AND(N11="■",$J11="완료")</formula>
    </cfRule>
    <cfRule type="expression" priority="19" dxfId="5">
      <formula>N11="■"</formula>
    </cfRule>
  </conditionalFormatting>
  <conditionalFormatting sqref="N10:N30">
    <cfRule type="expression" priority="20" dxfId="6">
      <formula>AND($C$5&lt;&gt;"",$I$4&lt;&gt;"",$C$5&gt;=$I$4+21,$C$5&lt;$I$4+28)</formula>
    </cfRule>
  </conditionalFormatting>
  <conditionalFormatting sqref="O11:O30">
    <cfRule type="expression" priority="21" dxfId="3">
      <formula>AND(O11="■",$J11="지연")</formula>
    </cfRule>
    <cfRule type="expression" priority="22" dxfId="4">
      <formula>AND(O11="■",$J11="완료")</formula>
    </cfRule>
    <cfRule type="expression" priority="23" dxfId="5">
      <formula>O11="■"</formula>
    </cfRule>
  </conditionalFormatting>
  <conditionalFormatting sqref="O10:O30">
    <cfRule type="expression" priority="24" dxfId="6">
      <formula>AND($C$5&lt;&gt;"",$I$4&lt;&gt;"",$C$5&gt;=$I$4+28,$C$5&lt;$I$4+35)</formula>
    </cfRule>
  </conditionalFormatting>
  <conditionalFormatting sqref="P11:P30">
    <cfRule type="expression" priority="25" dxfId="3">
      <formula>AND(P11="■",$J11="지연")</formula>
    </cfRule>
    <cfRule type="expression" priority="26" dxfId="4">
      <formula>AND(P11="■",$J11="완료")</formula>
    </cfRule>
    <cfRule type="expression" priority="27" dxfId="5">
      <formula>P11="■"</formula>
    </cfRule>
  </conditionalFormatting>
  <conditionalFormatting sqref="P10:P30">
    <cfRule type="expression" priority="28" dxfId="6">
      <formula>AND($C$5&lt;&gt;"",$I$4&lt;&gt;"",$C$5&gt;=$I$4+35,$C$5&lt;$I$4+42)</formula>
    </cfRule>
  </conditionalFormatting>
  <conditionalFormatting sqref="Q11:Q30">
    <cfRule type="expression" priority="29" dxfId="3">
      <formula>AND(Q11="■",$J11="지연")</formula>
    </cfRule>
    <cfRule type="expression" priority="30" dxfId="4">
      <formula>AND(Q11="■",$J11="완료")</formula>
    </cfRule>
    <cfRule type="expression" priority="31" dxfId="5">
      <formula>Q11="■"</formula>
    </cfRule>
  </conditionalFormatting>
  <conditionalFormatting sqref="Q10:Q30">
    <cfRule type="expression" priority="32" dxfId="6">
      <formula>AND($C$5&lt;&gt;"",$I$4&lt;&gt;"",$C$5&gt;=$I$4+42,$C$5&lt;$I$4+49)</formula>
    </cfRule>
  </conditionalFormatting>
  <conditionalFormatting sqref="R11:R30">
    <cfRule type="expression" priority="33" dxfId="3">
      <formula>AND(R11="■",$J11="지연")</formula>
    </cfRule>
    <cfRule type="expression" priority="34" dxfId="4">
      <formula>AND(R11="■",$J11="완료")</formula>
    </cfRule>
    <cfRule type="expression" priority="35" dxfId="5">
      <formula>R11="■"</formula>
    </cfRule>
  </conditionalFormatting>
  <conditionalFormatting sqref="R10:R30">
    <cfRule type="expression" priority="36" dxfId="6">
      <formula>AND($C$5&lt;&gt;"",$I$4&lt;&gt;"",$C$5&gt;=$I$4+49,$C$5&lt;$I$4+56)</formula>
    </cfRule>
  </conditionalFormatting>
  <conditionalFormatting sqref="S11:S30">
    <cfRule type="expression" priority="37" dxfId="3">
      <formula>AND(S11="■",$J11="지연")</formula>
    </cfRule>
    <cfRule type="expression" priority="38" dxfId="4">
      <formula>AND(S11="■",$J11="완료")</formula>
    </cfRule>
    <cfRule type="expression" priority="39" dxfId="5">
      <formula>S11="■"</formula>
    </cfRule>
  </conditionalFormatting>
  <conditionalFormatting sqref="S10:S30">
    <cfRule type="expression" priority="40" dxfId="6">
      <formula>AND($C$5&lt;&gt;"",$I$4&lt;&gt;"",$C$5&gt;=$I$4+56,$C$5&lt;$I$4+63)</formula>
    </cfRule>
  </conditionalFormatting>
  <conditionalFormatting sqref="T11:T30">
    <cfRule type="expression" priority="41" dxfId="3">
      <formula>AND(T11="■",$J11="지연")</formula>
    </cfRule>
    <cfRule type="expression" priority="42" dxfId="4">
      <formula>AND(T11="■",$J11="완료")</formula>
    </cfRule>
    <cfRule type="expression" priority="43" dxfId="5">
      <formula>T11="■"</formula>
    </cfRule>
  </conditionalFormatting>
  <conditionalFormatting sqref="T10:T30">
    <cfRule type="expression" priority="44" dxfId="6">
      <formula>AND($C$5&lt;&gt;"",$I$4&lt;&gt;"",$C$5&gt;=$I$4+63,$C$5&lt;$I$4+70)</formula>
    </cfRule>
  </conditionalFormatting>
  <conditionalFormatting sqref="U11:U30">
    <cfRule type="expression" priority="45" dxfId="3">
      <formula>AND(U11="■",$J11="지연")</formula>
    </cfRule>
    <cfRule type="expression" priority="46" dxfId="4">
      <formula>AND(U11="■",$J11="완료")</formula>
    </cfRule>
    <cfRule type="expression" priority="47" dxfId="5">
      <formula>U11="■"</formula>
    </cfRule>
  </conditionalFormatting>
  <conditionalFormatting sqref="U10:U30">
    <cfRule type="expression" priority="48" dxfId="6">
      <formula>AND($C$5&lt;&gt;"",$I$4&lt;&gt;"",$C$5&gt;=$I$4+70,$C$5&lt;$I$4+77)</formula>
    </cfRule>
  </conditionalFormatting>
  <conditionalFormatting sqref="V11:V30">
    <cfRule type="expression" priority="49" dxfId="3">
      <formula>AND(V11="■",$J11="지연")</formula>
    </cfRule>
    <cfRule type="expression" priority="50" dxfId="4">
      <formula>AND(V11="■",$J11="완료")</formula>
    </cfRule>
    <cfRule type="expression" priority="51" dxfId="5">
      <formula>V11="■"</formula>
    </cfRule>
  </conditionalFormatting>
  <conditionalFormatting sqref="V10:V30">
    <cfRule type="expression" priority="52" dxfId="6">
      <formula>AND($C$5&lt;&gt;"",$I$4&lt;&gt;"",$C$5&gt;=$I$4+77,$C$5&lt;$I$4+84)</formula>
    </cfRule>
  </conditionalFormatting>
  <dataValidations count="2">
    <dataValidation sqref="B11:B30" showDropDown="0" showInputMessage="0" showErrorMessage="0" allowBlank="1" type="list">
      <formula1>"기획,디자인,개발,테스트,출시,마케팅,운영"</formula1>
    </dataValidation>
    <dataValidation sqref="I11:I30" showDropDown="0" showInputMessage="0" showErrorMessage="0" allowBlank="1" type="list">
      <formula1>"대기,진행 중,완료,보류"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